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495" windowWidth="21960" windowHeight="8940" activeTab="2"/>
  </bookViews>
  <sheets>
    <sheet name="Прил 1 2021" sheetId="4" r:id="rId1"/>
    <sheet name="Прил 3 2021" sheetId="2" r:id="rId2"/>
    <sheet name="прил 5 дефицит 2021" sheetId="6" r:id="rId3"/>
  </sheets>
  <definedNames>
    <definedName name="_xlnm.Print_Titles" localSheetId="0">'Прил 1 2021'!$B:$B,'Прил 1 2021'!$7:$7</definedName>
  </definedNames>
  <calcPr calcId="145621"/>
</workbook>
</file>

<file path=xl/calcChain.xml><?xml version="1.0" encoding="utf-8"?>
<calcChain xmlns="http://schemas.openxmlformats.org/spreadsheetml/2006/main">
  <c r="J39" i="4" l="1"/>
  <c r="J51" i="4"/>
  <c r="J47" i="4"/>
  <c r="E80" i="2"/>
  <c r="E76" i="2"/>
  <c r="E67" i="2"/>
  <c r="J48" i="4"/>
  <c r="J34" i="4"/>
  <c r="J18" i="4" l="1"/>
  <c r="E75" i="2" l="1"/>
  <c r="J28" i="4"/>
  <c r="J14" i="4"/>
  <c r="J25" i="4"/>
  <c r="J22" i="4"/>
  <c r="C18" i="6"/>
  <c r="C17" i="6" s="1"/>
  <c r="C16" i="6" s="1"/>
  <c r="C13" i="6"/>
  <c r="C12" i="6" s="1"/>
  <c r="C11" i="6" s="1"/>
  <c r="K40" i="4"/>
  <c r="K17" i="4"/>
  <c r="J17" i="4"/>
  <c r="E66" i="2"/>
  <c r="E65" i="2" s="1"/>
  <c r="E64" i="2"/>
  <c r="E74" i="2"/>
  <c r="J21" i="4" l="1"/>
  <c r="C10" i="6"/>
  <c r="E58" i="2"/>
  <c r="J16" i="4" l="1"/>
  <c r="J53" i="4" s="1"/>
  <c r="E53" i="2"/>
  <c r="E19" i="2"/>
  <c r="E29" i="2"/>
  <c r="E18" i="2" s="1"/>
  <c r="E27" i="2"/>
  <c r="E32" i="2" l="1"/>
  <c r="E78" i="2"/>
  <c r="E73" i="2"/>
  <c r="E71" i="2"/>
  <c r="E69" i="2"/>
  <c r="E63" i="2"/>
  <c r="E60" i="2"/>
  <c r="E55" i="2"/>
  <c r="E51" i="2"/>
  <c r="E34" i="2"/>
  <c r="E49" i="2"/>
  <c r="E47" i="2"/>
  <c r="E45" i="2"/>
  <c r="E43" i="2"/>
  <c r="E41" i="2"/>
  <c r="E36" i="2"/>
  <c r="E39" i="2"/>
  <c r="E31" i="2" l="1"/>
  <c r="E23" i="2"/>
  <c r="E25" i="2"/>
  <c r="E21" i="2"/>
  <c r="E15" i="2"/>
  <c r="E14" i="2" s="1"/>
  <c r="E13" i="2" s="1"/>
  <c r="E17" i="2" l="1"/>
  <c r="E12" i="2" s="1"/>
</calcChain>
</file>

<file path=xl/sharedStrings.xml><?xml version="1.0" encoding="utf-8"?>
<sst xmlns="http://schemas.openxmlformats.org/spreadsheetml/2006/main" count="471" uniqueCount="160">
  <si>
    <t>Наименование целевой статьи</t>
  </si>
  <si>
    <t>921</t>
  </si>
  <si>
    <t>Депутаты представительного органа муниципальных образований</t>
  </si>
  <si>
    <t>200</t>
  </si>
  <si>
    <t>Закупка товаров, работ и услуг для обеспечения государственных (муниципальных) нужд</t>
  </si>
  <si>
    <t>925</t>
  </si>
  <si>
    <t>Выполнение других обязательств муниципального образования</t>
  </si>
  <si>
    <t>800</t>
  </si>
  <si>
    <t>Иные бюджетные ассигнования</t>
  </si>
  <si>
    <t>Глава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</si>
  <si>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</si>
  <si>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</si>
  <si>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на 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в сельских поселениях</t>
  </si>
  <si>
    <t>Межбюджетные трансферты по переданным полномочиям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</si>
  <si>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Межбюджетные трансферты по переданным полномочиям в части формирования, исполнения и контроля за исполнением бюджета в соответствии с заключенными соглашениями</t>
  </si>
  <si>
    <t>500</t>
  </si>
  <si>
    <t>Межбюджетные трансферты</t>
  </si>
  <si>
    <t>Межбюджетные трансферты по переданным полномочиям району по осуществлению муниципального финансового контроля в соответствии с заключенными соглашениями</t>
  </si>
  <si>
    <t>Мероприятия по предупреждению пожаров и ликвидация их последствий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</si>
  <si>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</si>
  <si>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Полномочия в части обеспечения мероприятий по предупреждению и ликвидации чрезвычайных ситуаций по время паводков в сельских поселениях</t>
  </si>
  <si>
    <t>Полномочия в части обеспечения мероприятий по содержанию мест захоронения</t>
  </si>
  <si>
    <t>Полномочия в части обеспечения мероприятий по содержанию муниципального жилого фонда в сельских поселениях</t>
  </si>
  <si>
    <t>Профилактика терроризма, его идеологии, экстремистских проявлений</t>
  </si>
  <si>
    <t>Прочие расходы муниципальных образований на благоустройство</t>
  </si>
  <si>
    <t>Расходы муниципальных образований на содержание автомобильных дорог и сооружений на них в границах поселений</t>
  </si>
  <si>
    <t>Расходы муниципальных образований на уличное освещение</t>
  </si>
  <si>
    <t>Реализация в сельских поселениях народных проектов в сфере благоустройства, прошедших отбор в рамках проекта «Народный бюджет»</t>
  </si>
  <si>
    <t>Реализация в сельских поселениях народных проектов в сфере занятости населения, прошедших отбор в рамках проекта «Народный бюджет»</t>
  </si>
  <si>
    <t>Руководство и управление в сфере установленных функций органов местного самоуправления муниципальных образований и структурных (функциональных) подразделений администрации района</t>
  </si>
  <si>
    <t>Содействие в занятости населения в рамках Соглашения с Управлением Республики Коми по занятости населения</t>
  </si>
  <si>
    <t>Субвенции на осущ. госуд. полн. РК., пред.ст, 2 и 2(1), п. 6 ст1 и статьей 3 Закона РК "О наделении органов МСУ в РК отд. гос. полномочиями РК"</t>
  </si>
  <si>
    <t>Субвенции на осуществление первичного воинского учета на территориях, где отсутствуют военные комиссариаты</t>
  </si>
  <si>
    <t>Федеральный проект "Формирование комфортной городской среды"</t>
  </si>
  <si>
    <t>Мин</t>
  </si>
  <si>
    <t>ЦСР</t>
  </si>
  <si>
    <t>ВР</t>
  </si>
  <si>
    <t>Сумма</t>
  </si>
  <si>
    <t>(тыс.рублей)</t>
  </si>
  <si>
    <t>Непрограммные направления деятельности</t>
  </si>
  <si>
    <t>99 0 00 00000</t>
  </si>
  <si>
    <t>99 0 00 92120</t>
  </si>
  <si>
    <t>11 0 00 00000</t>
  </si>
  <si>
    <t>11 0 13 S2480</t>
  </si>
  <si>
    <t>11 0 23 S2540</t>
  </si>
  <si>
    <t>11 0 F2 55550</t>
  </si>
  <si>
    <t>Непрограммнык направления деятельности</t>
  </si>
  <si>
    <t>99 0 00 51180</t>
  </si>
  <si>
    <t>99 0 00 59300</t>
  </si>
  <si>
    <t>99 0  00 62050</t>
  </si>
  <si>
    <t>99 0 00 62070</t>
  </si>
  <si>
    <t>99 0 00 63120</t>
  </si>
  <si>
    <t>99 0 00 63130</t>
  </si>
  <si>
    <t>99 0 00 63260</t>
  </si>
  <si>
    <t>99 0 00 69210</t>
  </si>
  <si>
    <t>99 0 00 05031</t>
  </si>
  <si>
    <t>99 0 00 S2120</t>
  </si>
  <si>
    <t>99 0 00 73150</t>
  </si>
  <si>
    <t>99 0 00 90910</t>
  </si>
  <si>
    <t>99 0 00 92030</t>
  </si>
  <si>
    <t>99 0 00 92040</t>
  </si>
  <si>
    <t>99 0 00 92170</t>
  </si>
  <si>
    <t>99 0 00 92200</t>
  </si>
  <si>
    <t>99 0 00 96100</t>
  </si>
  <si>
    <t>99 0 00 96200</t>
  </si>
  <si>
    <t>99 0 00 96500</t>
  </si>
  <si>
    <t xml:space="preserve">Ведомственная структура расходов бюджета муниципального образования </t>
  </si>
  <si>
    <t>Реализация мероприятий по благоустройству в рамках национального проекта</t>
  </si>
  <si>
    <t>11 4 F2 S2250</t>
  </si>
  <si>
    <t>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</si>
  <si>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Реализация мероприятий по благоустройству сельских территорий</t>
  </si>
  <si>
    <t>11 0 14 L5760</t>
  </si>
  <si>
    <t>Полномочия в части обеспечения мероприятий по обустройству мест массового отдыха людей у воды в сельских поселениях.</t>
  </si>
  <si>
    <t>99 0 00 69310</t>
  </si>
  <si>
    <t>ВСЕГО</t>
  </si>
  <si>
    <t>сельского поселения " Лойма"  на 2021 год</t>
  </si>
  <si>
    <t>Совет сельского поселения " Лойма "</t>
  </si>
  <si>
    <t>Администрация сельского поселения  "Лойма"</t>
  </si>
  <si>
    <t>Муниципальная программа муниципального образования сельского поселения " Лойма"</t>
  </si>
  <si>
    <t>Проведение выборов и референдумов</t>
  </si>
  <si>
    <t>99 0 00 90200</t>
  </si>
  <si>
    <t>Приложение № 1</t>
  </si>
  <si>
    <t xml:space="preserve">                                                                                  к Решению Совета СП "Лойма"</t>
  </si>
  <si>
    <t>Распределение бюджетных ассигнований по целевым статьям(муниципальным программам сельского поселения "Лойма" и непрограммным направлениям деятельности), группам видов расходов классификации расходов бюджета на 2021 год</t>
  </si>
  <si>
    <t>Наименование</t>
  </si>
  <si>
    <t>Доп.ФК</t>
  </si>
  <si>
    <t>Доп.ЭК</t>
  </si>
  <si>
    <t>Код расхода</t>
  </si>
  <si>
    <t>КОСГУ</t>
  </si>
  <si>
    <t/>
  </si>
  <si>
    <t>ОБЩЕГОСУДАРСТВЕННЫЕ ВОПРОСЫ</t>
  </si>
  <si>
    <t>Осуществление переданных государственных полномочий</t>
  </si>
  <si>
    <t>99 0 00 05000</t>
  </si>
  <si>
    <t>Осуществление полномочий по государственной регистрации актов гражданского состояния</t>
  </si>
  <si>
    <t>Межбюджетные субсидии, субвенции и иные межбюджетные трансферты, имеющие целевое назначение, из республиканского бюджета Республики Коми</t>
  </si>
  <si>
    <t>99 0 00 70000</t>
  </si>
  <si>
    <t>99 0 2000</t>
  </si>
  <si>
    <t>Расходы местного бюджета на обеспечение комплексного социально-экономического развития муниципальных образований</t>
  </si>
  <si>
    <t>Субвенции из республиканского бюджета, имеюшие целевое назначение, дотации за счет субвенции</t>
  </si>
  <si>
    <t>Субвенции на осущ. перед. госуд. полн. РК по опред. перечня долж. лиц МСУ, уполн. сост. протоколы об адм. правонар., предусм. ст. 6,7,и 8 ч.1, 2 ст. 8 Закона РК "Об админ. ответствен. в РК"</t>
  </si>
  <si>
    <t>Субвенции на осущ. перед. госуд. полн. РК по опред. перечня долж. лиц МСУ, уполн. сост. протоколы об адм. правонар., предусм. ст. 6,7 и 8 ч.1, 2 ст. 8 Закона РК "Об админ. ответствен. в РК"</t>
  </si>
  <si>
    <t>Субвенции на осущ. перед. госуд. полном. РК по опред. перечня долж. лиц МСУ, уполном. сост. протоколы об адм. правонар., предусм. ч. 3, 4 ст. 3 Закона РК «Об адм.ответ. в РК»</t>
  </si>
  <si>
    <t>Прочие непрограммные направления деятельности</t>
  </si>
  <si>
    <t>99 0 00 90000</t>
  </si>
  <si>
    <t>Функционирование высшего должностного лица субъекта Российской Федерации и муниципального образования</t>
  </si>
  <si>
    <t>Прочие выплаты по обязательствам государства</t>
  </si>
  <si>
    <t>Руководство и управление в сфере установленных функций органов местного самоуправления муниципальных образований</t>
  </si>
  <si>
    <t>Центральный аппарат</t>
  </si>
  <si>
    <t>Закупка товаров, работ, услуг в сфере информационно-коммуникационных технологий</t>
  </si>
  <si>
    <t>Межбюджетные трансферты на осуществление переданных полномочий муниципальному району в соответствии с заключенными соглашениями</t>
  </si>
  <si>
    <t>99 0 00 62050</t>
  </si>
  <si>
    <t>540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</si>
  <si>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</si>
  <si>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 xml:space="preserve">99 0 00 92180 </t>
  </si>
  <si>
    <t>Мероприятия в сфере национальной безопасности и правоохранительной деятельности</t>
  </si>
  <si>
    <t>Уличное освещение</t>
  </si>
  <si>
    <t xml:space="preserve">Расходы муниципальных образований на содержание автомобильных дорог и инженерных сооружений на них в границах поселений 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</si>
  <si>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</si>
  <si>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спорта и физической культуры</t>
  </si>
  <si>
    <t>99 0 00 92510</t>
  </si>
  <si>
    <t>Всего</t>
  </si>
  <si>
    <t xml:space="preserve">                 Источники финансирования дефицита бюджета</t>
  </si>
  <si>
    <t>Код</t>
  </si>
  <si>
    <t xml:space="preserve">Наименование кода администратора, группы, подгруппы, статьи, вида источника финансирования дефицита бюджета </t>
  </si>
  <si>
    <t>00 90 00 00 00 00 00 000</t>
  </si>
  <si>
    <t>Источники внутреннего финансирования дефицита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</si>
  <si>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</si>
  <si>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</si>
  <si>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</si>
  <si>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</si>
  <si>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</si>
  <si>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</si>
  <si>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</si>
  <si>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</si>
  <si>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</si>
  <si>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</si>
  <si>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</si>
  <si>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</si>
  <si>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</si>
  <si>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</si>
  <si>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</si>
  <si>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поселений</t>
  </si>
  <si>
    <t xml:space="preserve">                                                                                 "О бюджете муниципального образования сельского поселения "Лойма" на 2021 год</t>
  </si>
  <si>
    <t>и плановый период 2022 и 2023 годов</t>
  </si>
  <si>
    <t>Полномочия в части обеспечения мероприятий по предупреждению и ликвидации последствий чрезвычайных ситуаций во время паводков в сельских поселениях</t>
  </si>
  <si>
    <t>Переданные полномочия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</si>
  <si>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'Мероприятия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</si>
  <si>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880</t>
  </si>
  <si>
    <t>и плановый период 2022-2023 годов</t>
  </si>
  <si>
    <t xml:space="preserve">                              сельского поселения на 2021 год.</t>
  </si>
  <si>
    <t>Программные направления деятельности</t>
  </si>
  <si>
    <t>11 0 13 S2300</t>
  </si>
  <si>
    <t xml:space="preserve">                                                                               от 23 декабря 2020 г. № 4-50/2</t>
  </si>
  <si>
    <t xml:space="preserve"> к Решению Совета СП " Лойма" от 23 декабря 2020 г. № 4-50/2</t>
  </si>
  <si>
    <t xml:space="preserve">   "О бюджете муниципального образования сельского поселения "Лойма" на 2021г.</t>
  </si>
  <si>
    <t>Приложение № 3</t>
  </si>
  <si>
    <t xml:space="preserve">                                                  Приложение № 5                                                                                                                                  к Решению Совета СП "Лойма" от 23 декабря 2020 г. № 4-50/2  "О бюджете муниципального образования сельского поселения "Лойма" на 2021 год и плановый период 2022-2023 г.г</t>
  </si>
  <si>
    <t xml:space="preserve">Приложение №1 
  к Решению Совета СП "Лойма» от 10.03.2021 г. № 4-51/3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</si>
  <si>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№2 
  к Решению Совета СП "Лойма» от 10.03.2020 г. № 4-51/3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</si>
  <si>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№3
  к Решению Совета СП "Лойма» от 10.03.2021 г. № 4-51/3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</si>
</sst>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0" fontId="3" fillId="2" borderId="5">
      <alignment horizontal="left" vertical="top" wrapText="1"/>
    </xf>
    <xf numFmtId="49" fontId="3" fillId="2" borderId="6">
      <alignment horizontal="center" vertical="top" shrinkToFit="1"/>
    </xf>
    <xf numFmtId="0" fontId="3" fillId="2" borderId="6">
      <alignment horizontal="left" vertical="top" wrapText="1"/>
    </xf>
    <xf numFmtId="4" fontId="3" fillId="2" borderId="6">
      <alignment horizontal="right" vertical="top" shrinkToFit="1"/>
    </xf>
    <xf numFmtId="0" fontId="3" fillId="2" borderId="7">
      <alignment horizontal="left" vertical="top" wrapText="1"/>
    </xf>
    <xf numFmtId="0" fontId="4" fillId="0" borderId="5">
      <alignment horizontal="left" vertical="top" wrapText="1"/>
    </xf>
    <xf numFmtId="49" fontId="2" fillId="0" borderId="6">
      <alignment horizontal="center" vertical="top" shrinkToFit="1"/>
    </xf>
    <xf numFmtId="0" fontId="2" fillId="0" borderId="6">
      <alignment horizontal="left" vertical="top" wrapText="1"/>
    </xf>
    <xf numFmtId="4" fontId="2" fillId="0" borderId="6">
      <alignment horizontal="right" vertical="top" shrinkToFit="1"/>
    </xf>
    <xf numFmtId="0" fontId="5" fillId="0" borderId="7">
      <alignment horizontal="left" vertical="top" wrapText="1"/>
    </xf>
    <xf numFmtId="4" fontId="6" fillId="3" borderId="8">
      <alignment horizontal="right" shrinkToFit="1"/>
    </xf>
    <xf numFmtId="0" fontId="2" fillId="0" borderId="9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0" borderId="6">
      <alignment horizontal="left" vertical="top" wrapText="1"/>
    </xf>
    <xf numFmtId="49" fontId="2" fillId="0" borderId="6">
      <alignment horizontal="center" vertical="top" shrinkToFit="1"/>
    </xf>
    <xf numFmtId="0" fontId="11" fillId="0" borderId="1"/>
    <xf numFmtId="0" fontId="20" fillId="0" borderId="1"/>
  </cellStyleXfs>
  <cellXfs count="142">
    <xf numFmtId="0" fontId="0" fillId="0" borderId="0" xfId="0"/>
    <xf numFmtId="0" fontId="0" fillId="0" borderId="0" xfId="0" applyProtection="1">
      <protection locked="0"/>
    </xf>
    <xf numFmtId="49" fontId="3" fillId="0" borderId="2" xfId="3" applyNumberFormat="1" applyProtection="1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2" borderId="6" xfId="7" applyNumberFormat="1" applyProtection="1">
      <alignment horizontal="center" vertical="top" shrinkToFit="1"/>
    </xf>
    <xf numFmtId="4" fontId="3" fillId="2" borderId="6" xfId="9" applyNumberFormat="1" applyProtection="1">
      <alignment horizontal="right" vertical="top" shrinkToFit="1"/>
    </xf>
    <xf numFmtId="49" fontId="2" fillId="0" borderId="6" xfId="12" applyNumberFormat="1" applyProtection="1">
      <alignment horizontal="center" vertical="top" shrinkToFit="1"/>
    </xf>
    <xf numFmtId="0" fontId="2" fillId="0" borderId="6" xfId="13" quotePrefix="1" applyNumberFormat="1" applyProtection="1">
      <alignment horizontal="left" vertical="top" wrapText="1"/>
    </xf>
    <xf numFmtId="4" fontId="2" fillId="0" borderId="6" xfId="14" applyNumberFormat="1" applyProtection="1">
      <alignment horizontal="right" vertical="top" shrinkToFit="1"/>
    </xf>
    <xf numFmtId="0" fontId="5" fillId="0" borderId="7" xfId="15" quotePrefix="1" applyNumberFormat="1" applyProtection="1">
      <alignment horizontal="left" vertical="top" wrapText="1"/>
    </xf>
    <xf numFmtId="0" fontId="2" fillId="0" borderId="9" xfId="17" applyNumberFormat="1" applyProtection="1"/>
    <xf numFmtId="0" fontId="8" fillId="0" borderId="5" xfId="6" quotePrefix="1" applyNumberFormat="1" applyFont="1" applyFill="1" applyProtection="1">
      <alignment horizontal="left" vertical="top" wrapText="1"/>
    </xf>
    <xf numFmtId="49" fontId="8" fillId="0" borderId="6" xfId="7" applyNumberFormat="1" applyFont="1" applyFill="1" applyProtection="1">
      <alignment horizontal="center" vertical="top" shrinkToFit="1"/>
    </xf>
    <xf numFmtId="4" fontId="8" fillId="0" borderId="6" xfId="9" applyNumberFormat="1" applyFont="1" applyFill="1" applyProtection="1">
      <alignment horizontal="right" vertical="top" shrinkToFit="1"/>
    </xf>
    <xf numFmtId="4" fontId="2" fillId="0" borderId="6" xfId="12" applyNumberFormat="1" applyProtection="1">
      <alignment horizontal="center" vertical="top" shrinkToFit="1"/>
    </xf>
    <xf numFmtId="49" fontId="8" fillId="0" borderId="6" xfId="12" applyNumberFormat="1" applyFont="1" applyProtection="1">
      <alignment horizontal="center" vertical="top" shrinkToFit="1"/>
    </xf>
    <xf numFmtId="0" fontId="9" fillId="2" borderId="5" xfId="6" quotePrefix="1" applyNumberFormat="1" applyFont="1" applyProtection="1">
      <alignment horizontal="left" vertical="top" wrapText="1"/>
    </xf>
    <xf numFmtId="4" fontId="8" fillId="0" borderId="6" xfId="12" applyNumberFormat="1" applyFont="1" applyProtection="1">
      <alignment horizontal="center" vertical="top" shrinkToFit="1"/>
    </xf>
    <xf numFmtId="49" fontId="3" fillId="0" borderId="6" xfId="3" applyNumberFormat="1" applyBorder="1" applyAlignmen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2" fillId="0" borderId="6" xfId="12" applyNumberFormat="1" applyFill="1" applyProtection="1">
      <alignment horizontal="center" vertical="top" shrinkToFit="1"/>
    </xf>
    <xf numFmtId="4" fontId="2" fillId="0" borderId="6" xfId="14" applyNumberFormat="1" applyFill="1" applyProtection="1">
      <alignment horizontal="right" vertical="top" shrinkToFit="1"/>
    </xf>
    <xf numFmtId="4" fontId="8" fillId="0" borderId="6" xfId="14" applyNumberFormat="1" applyFont="1" applyProtection="1">
      <alignment horizontal="right" vertical="top" shrinkToFit="1"/>
    </xf>
    <xf numFmtId="0" fontId="2" fillId="0" borderId="6" xfId="24" quotePrefix="1" applyNumberFormat="1" applyProtection="1">
      <alignment horizontal="left" vertical="top" wrapText="1"/>
    </xf>
    <xf numFmtId="49" fontId="2" fillId="0" borderId="6" xfId="25" applyNumberFormat="1" applyProtection="1">
      <alignment horizontal="center" vertical="top" shrinkToFit="1"/>
    </xf>
    <xf numFmtId="49" fontId="3" fillId="0" borderId="2" xfId="3" applyAlignment="1">
      <alignment horizontal="left" vertical="center" wrapText="1"/>
    </xf>
    <xf numFmtId="2" fontId="3" fillId="0" borderId="3" xfId="4" applyNumberFormat="1" applyAlignment="1" applyProtection="1">
      <alignment horizontal="right" vertical="center" wrapText="1"/>
    </xf>
    <xf numFmtId="49" fontId="8" fillId="0" borderId="12" xfId="12" applyNumberFormat="1" applyFont="1" applyBorder="1" applyProtection="1">
      <alignment horizontal="center" vertical="top" shrinkToFit="1"/>
    </xf>
    <xf numFmtId="49" fontId="2" fillId="0" borderId="13" xfId="12" applyNumberFormat="1" applyBorder="1" applyProtection="1">
      <alignment horizontal="center" vertical="top" shrinkToFit="1"/>
    </xf>
    <xf numFmtId="4" fontId="2" fillId="0" borderId="13" xfId="14" applyNumberFormat="1" applyBorder="1" applyProtection="1">
      <alignment horizontal="right" vertical="top" shrinkToFit="1"/>
    </xf>
    <xf numFmtId="0" fontId="0" fillId="0" borderId="11" xfId="0" applyBorder="1" applyProtection="1">
      <protection locked="0"/>
    </xf>
    <xf numFmtId="4" fontId="0" fillId="0" borderId="11" xfId="0" applyNumberFormat="1" applyBorder="1" applyAlignment="1" applyProtection="1">
      <alignment vertical="top"/>
      <protection locked="0"/>
    </xf>
    <xf numFmtId="49" fontId="2" fillId="0" borderId="12" xfId="12" applyNumberFormat="1" applyBorder="1" applyProtection="1">
      <alignment horizontal="center" vertical="top" shrinkToFit="1"/>
    </xf>
    <xf numFmtId="0" fontId="8" fillId="0" borderId="7" xfId="15" quotePrefix="1" applyNumberFormat="1" applyFont="1" applyProtection="1">
      <alignment horizontal="left" vertical="top" wrapText="1"/>
    </xf>
    <xf numFmtId="0" fontId="9" fillId="0" borderId="5" xfId="6" quotePrefix="1" applyNumberFormat="1" applyFont="1" applyFill="1" applyProtection="1">
      <alignment horizontal="left" vertical="top" wrapText="1"/>
    </xf>
    <xf numFmtId="49" fontId="9" fillId="0" borderId="6" xfId="7" applyNumberFormat="1" applyFont="1" applyFill="1" applyProtection="1">
      <alignment horizontal="center" vertical="top" shrinkToFit="1"/>
    </xf>
    <xf numFmtId="4" fontId="9" fillId="0" borderId="6" xfId="9" applyNumberFormat="1" applyFont="1" applyFill="1" applyProtection="1">
      <alignment horizontal="right" vertical="top" shrinkToFit="1"/>
    </xf>
    <xf numFmtId="0" fontId="9" fillId="4" borderId="7" xfId="15" quotePrefix="1" applyNumberFormat="1" applyFont="1" applyFill="1" applyProtection="1">
      <alignment horizontal="left" vertical="top" wrapText="1"/>
    </xf>
    <xf numFmtId="49" fontId="9" fillId="4" borderId="6" xfId="12" applyNumberFormat="1" applyFont="1" applyFill="1" applyProtection="1">
      <alignment horizontal="center" vertical="top" shrinkToFit="1"/>
    </xf>
    <xf numFmtId="4" fontId="9" fillId="4" borderId="6" xfId="14" applyNumberFormat="1" applyFont="1" applyFill="1" applyProtection="1">
      <alignment horizontal="right" vertical="top" shrinkToFit="1"/>
    </xf>
    <xf numFmtId="0" fontId="9" fillId="0" borderId="6" xfId="13" quotePrefix="1" applyNumberFormat="1" applyFont="1" applyProtection="1">
      <alignment horizontal="left" vertical="top" wrapText="1"/>
    </xf>
    <xf numFmtId="49" fontId="9" fillId="0" borderId="6" xfId="12" applyNumberFormat="1" applyFont="1" applyProtection="1">
      <alignment horizontal="center" vertical="top" shrinkToFit="1"/>
    </xf>
    <xf numFmtId="49" fontId="9" fillId="0" borderId="6" xfId="12" applyNumberFormat="1" applyFont="1" applyFill="1" applyProtection="1">
      <alignment horizontal="center" vertical="top" shrinkToFit="1"/>
    </xf>
    <xf numFmtId="4" fontId="9" fillId="0" borderId="6" xfId="14" applyNumberFormat="1" applyFont="1" applyFill="1" applyProtection="1">
      <alignment horizontal="right" vertical="top" shrinkToFit="1"/>
    </xf>
    <xf numFmtId="4" fontId="9" fillId="0" borderId="6" xfId="14" applyNumberFormat="1" applyFont="1" applyProtection="1">
      <alignment horizontal="right" vertical="top" shrinkToFit="1"/>
    </xf>
    <xf numFmtId="0" fontId="9" fillId="0" borderId="6" xfId="24" quotePrefix="1" applyNumberFormat="1" applyFont="1" applyProtection="1">
      <alignment horizontal="left" vertical="top" wrapText="1"/>
    </xf>
    <xf numFmtId="0" fontId="9" fillId="0" borderId="7" xfId="15" quotePrefix="1" applyNumberFormat="1" applyFont="1" applyProtection="1">
      <alignment horizontal="left" vertical="top" wrapText="1"/>
    </xf>
    <xf numFmtId="0" fontId="11" fillId="0" borderId="1" xfId="26"/>
    <xf numFmtId="0" fontId="11" fillId="0" borderId="1" xfId="26" applyAlignment="1">
      <alignment horizontal="right"/>
    </xf>
    <xf numFmtId="0" fontId="11" fillId="0" borderId="1" xfId="26" applyFont="1" applyAlignment="1">
      <alignment horizontal="center" wrapText="1"/>
    </xf>
    <xf numFmtId="0" fontId="11" fillId="0" borderId="1" xfId="26" applyAlignment="1">
      <alignment horizontal="center" wrapText="1"/>
    </xf>
    <xf numFmtId="0" fontId="12" fillId="0" borderId="11" xfId="26" applyFont="1" applyBorder="1" applyAlignment="1">
      <alignment vertical="center" wrapText="1"/>
    </xf>
    <xf numFmtId="0" fontId="14" fillId="0" borderId="11" xfId="26" applyFont="1" applyBorder="1" applyAlignment="1">
      <alignment horizontal="center" vertical="center"/>
    </xf>
    <xf numFmtId="49" fontId="13" fillId="0" borderId="11" xfId="26" applyNumberFormat="1" applyFont="1" applyBorder="1" applyAlignment="1">
      <alignment horizontal="center" vertical="center" wrapText="1"/>
    </xf>
    <xf numFmtId="49" fontId="13" fillId="0" borderId="11" xfId="26" applyNumberFormat="1" applyFont="1" applyBorder="1" applyAlignment="1">
      <alignment horizontal="right" vertical="center" wrapText="1"/>
    </xf>
    <xf numFmtId="49" fontId="13" fillId="0" borderId="11" xfId="26" applyNumberFormat="1" applyFont="1" applyBorder="1" applyAlignment="1">
      <alignment horizontal="justify" vertical="center" wrapText="1"/>
    </xf>
    <xf numFmtId="4" fontId="13" fillId="0" borderId="11" xfId="26" applyNumberFormat="1" applyFont="1" applyBorder="1" applyAlignment="1">
      <alignment horizontal="right"/>
    </xf>
    <xf numFmtId="0" fontId="14" fillId="0" borderId="11" xfId="26" applyFont="1" applyBorder="1" applyAlignment="1">
      <alignment vertical="center" wrapText="1"/>
    </xf>
    <xf numFmtId="49" fontId="14" fillId="0" borderId="11" xfId="26" applyNumberFormat="1" applyFont="1" applyBorder="1" applyAlignment="1">
      <alignment horizontal="center" vertical="center" wrapText="1"/>
    </xf>
    <xf numFmtId="0" fontId="15" fillId="0" borderId="11" xfId="26" applyFont="1" applyBorder="1"/>
    <xf numFmtId="2" fontId="13" fillId="0" borderId="11" xfId="26" applyNumberFormat="1" applyFont="1" applyBorder="1" applyAlignment="1">
      <alignment horizontal="right" vertical="center" wrapText="1"/>
    </xf>
    <xf numFmtId="4" fontId="16" fillId="0" borderId="11" xfId="26" applyNumberFormat="1" applyFont="1" applyBorder="1" applyAlignment="1">
      <alignment horizontal="right"/>
    </xf>
    <xf numFmtId="49" fontId="17" fillId="5" borderId="11" xfId="26" applyNumberFormat="1" applyFont="1" applyFill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center" vertical="center" wrapText="1"/>
    </xf>
    <xf numFmtId="0" fontId="11" fillId="0" borderId="11" xfId="26" applyBorder="1" applyAlignment="1">
      <alignment horizontal="center" vertical="center"/>
    </xf>
    <xf numFmtId="49" fontId="18" fillId="0" borderId="11" xfId="26" applyNumberFormat="1" applyFont="1" applyBorder="1" applyAlignment="1">
      <alignment horizontal="center" vertical="center" wrapText="1"/>
    </xf>
    <xf numFmtId="49" fontId="18" fillId="0" borderId="11" xfId="26" applyNumberFormat="1" applyFont="1" applyBorder="1" applyAlignment="1">
      <alignment horizontal="right" vertical="center" wrapText="1"/>
    </xf>
    <xf numFmtId="49" fontId="18" fillId="0" borderId="11" xfId="26" applyNumberFormat="1" applyFont="1" applyBorder="1" applyAlignment="1">
      <alignment horizontal="justify" vertical="center" wrapText="1"/>
    </xf>
    <xf numFmtId="4" fontId="18" fillId="0" borderId="11" xfId="26" applyNumberFormat="1" applyFont="1" applyBorder="1" applyAlignment="1">
      <alignment horizontal="right" vertical="center"/>
    </xf>
    <xf numFmtId="49" fontId="18" fillId="0" borderId="15" xfId="26" applyNumberFormat="1" applyFont="1" applyBorder="1" applyAlignment="1">
      <alignment horizontal="center" vertical="center" wrapText="1"/>
    </xf>
    <xf numFmtId="49" fontId="18" fillId="0" borderId="1" xfId="26" applyNumberFormat="1" applyFont="1" applyBorder="1" applyAlignment="1">
      <alignment horizontal="right" vertical="center" wrapText="1"/>
    </xf>
    <xf numFmtId="49" fontId="18" fillId="0" borderId="1" xfId="26" applyNumberFormat="1" applyFont="1" applyBorder="1" applyAlignment="1">
      <alignment horizontal="justify" vertical="center" wrapText="1"/>
    </xf>
    <xf numFmtId="4" fontId="18" fillId="0" borderId="15" xfId="26" applyNumberFormat="1" applyFont="1" applyBorder="1" applyAlignment="1">
      <alignment horizontal="right" vertical="center"/>
    </xf>
    <xf numFmtId="49" fontId="17" fillId="0" borderId="11" xfId="26" applyNumberFormat="1" applyFont="1" applyBorder="1" applyAlignment="1">
      <alignment horizontal="justify" vertical="center" wrapText="1"/>
    </xf>
    <xf numFmtId="49" fontId="17" fillId="0" borderId="11" xfId="26" applyNumberFormat="1" applyFont="1" applyBorder="1" applyAlignment="1">
      <alignment horizontal="center" vertical="center" wrapText="1"/>
    </xf>
    <xf numFmtId="0" fontId="11" fillId="0" borderId="1" xfId="26" applyAlignment="1">
      <alignment horizontal="center" vertical="center"/>
    </xf>
    <xf numFmtId="0" fontId="14" fillId="0" borderId="11" xfId="26" applyFont="1" applyBorder="1" applyAlignment="1">
      <alignment wrapText="1"/>
    </xf>
    <xf numFmtId="0" fontId="14" fillId="0" borderId="1" xfId="26" applyFont="1" applyAlignment="1">
      <alignment wrapText="1"/>
    </xf>
    <xf numFmtId="4" fontId="14" fillId="0" borderId="11" xfId="26" applyNumberFormat="1" applyFont="1" applyBorder="1" applyAlignment="1">
      <alignment horizontal="right" vertical="center"/>
    </xf>
    <xf numFmtId="4" fontId="18" fillId="0" borderId="11" xfId="26" applyNumberFormat="1" applyFont="1" applyBorder="1" applyAlignment="1">
      <alignment horizontal="right"/>
    </xf>
    <xf numFmtId="0" fontId="14" fillId="0" borderId="11" xfId="26" applyFont="1" applyFill="1" applyBorder="1" applyAlignment="1">
      <alignment vertical="center" wrapText="1"/>
    </xf>
    <xf numFmtId="49" fontId="16" fillId="0" borderId="11" xfId="26" applyNumberFormat="1" applyFont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right" vertical="center" wrapText="1"/>
    </xf>
    <xf numFmtId="4" fontId="11" fillId="0" borderId="1" xfId="26" applyNumberFormat="1"/>
    <xf numFmtId="164" fontId="13" fillId="0" borderId="11" xfId="26" applyNumberFormat="1" applyFont="1" applyBorder="1" applyAlignment="1">
      <alignment horizontal="justify" vertical="center" wrapText="1"/>
    </xf>
    <xf numFmtId="0" fontId="19" fillId="0" borderId="16" xfId="26" applyFont="1" applyBorder="1" applyAlignment="1">
      <alignment vertical="center"/>
    </xf>
    <xf numFmtId="0" fontId="20" fillId="0" borderId="1" xfId="27"/>
    <xf numFmtId="0" fontId="20" fillId="0" borderId="1" xfId="27" applyAlignment="1"/>
    <xf numFmtId="0" fontId="20" fillId="0" borderId="1" xfId="27" applyAlignment="1">
      <alignment vertical="top" wrapText="1"/>
    </xf>
    <xf numFmtId="0" fontId="20" fillId="0" borderId="1" xfId="27" applyAlignment="1">
      <alignment horizontal="center" vertical="top" wrapText="1"/>
    </xf>
    <xf numFmtId="0" fontId="21" fillId="0" borderId="1" xfId="27" applyFont="1"/>
    <xf numFmtId="0" fontId="20" fillId="0" borderId="11" xfId="27" applyBorder="1" applyAlignment="1">
      <alignment horizontal="center"/>
    </xf>
    <xf numFmtId="0" fontId="20" fillId="0" borderId="11" xfId="27" applyBorder="1" applyAlignment="1">
      <alignment horizontal="center" wrapText="1"/>
    </xf>
    <xf numFmtId="0" fontId="22" fillId="0" borderId="11" xfId="27" applyFont="1" applyBorder="1"/>
    <xf numFmtId="0" fontId="22" fillId="0" borderId="11" xfId="27" applyFont="1" applyBorder="1" applyAlignment="1">
      <alignment horizontal="center" wrapText="1"/>
    </xf>
    <xf numFmtId="0" fontId="23" fillId="0" borderId="11" xfId="27" applyFont="1" applyBorder="1"/>
    <xf numFmtId="0" fontId="23" fillId="0" borderId="11" xfId="27" applyFont="1" applyBorder="1" applyAlignment="1">
      <alignment wrapText="1"/>
    </xf>
    <xf numFmtId="0" fontId="20" fillId="0" borderId="11" xfId="27" applyBorder="1"/>
    <xf numFmtId="0" fontId="20" fillId="0" borderId="11" xfId="27" applyBorder="1" applyAlignment="1">
      <alignment wrapText="1"/>
    </xf>
    <xf numFmtId="164" fontId="13" fillId="0" borderId="11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164" fontId="24" fillId="0" borderId="11" xfId="26" quotePrefix="1" applyNumberFormat="1" applyFont="1" applyBorder="1" applyAlignment="1">
      <alignment horizontal="left" vertical="center" wrapText="1"/>
    </xf>
    <xf numFmtId="0" fontId="8" fillId="0" borderId="6" xfId="24" quotePrefix="1" applyNumberFormat="1" applyFont="1" applyProtection="1">
      <alignment horizontal="left" vertical="top" wrapText="1"/>
    </xf>
    <xf numFmtId="164" fontId="18" fillId="0" borderId="11" xfId="26" applyNumberFormat="1" applyFont="1" applyBorder="1" applyAlignment="1">
      <alignment horizontal="left" vertical="center" wrapText="1"/>
    </xf>
    <xf numFmtId="49" fontId="8" fillId="0" borderId="6" xfId="25" applyNumberFormat="1" applyFont="1" applyProtection="1">
      <alignment horizontal="center" vertical="top" shrinkToFit="1"/>
    </xf>
    <xf numFmtId="164" fontId="18" fillId="0" borderId="11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2" fontId="11" fillId="0" borderId="15" xfId="26" applyNumberFormat="1" applyBorder="1" applyAlignment="1">
      <alignment horizontal="right"/>
    </xf>
    <xf numFmtId="2" fontId="11" fillId="0" borderId="15" xfId="26" applyNumberFormat="1" applyFont="1" applyBorder="1" applyAlignment="1">
      <alignment horizontal="right"/>
    </xf>
    <xf numFmtId="0" fontId="17" fillId="0" borderId="11" xfId="26" applyFont="1" applyFill="1" applyBorder="1" applyAlignment="1">
      <alignment vertical="center" wrapText="1"/>
    </xf>
    <xf numFmtId="4" fontId="2" fillId="0" borderId="1" xfId="14" applyNumberFormat="1" applyBorder="1" applyProtection="1">
      <alignment horizontal="right" vertical="top" shrinkToFit="1"/>
    </xf>
    <xf numFmtId="49" fontId="8" fillId="0" borderId="1" xfId="12" applyNumberFormat="1" applyFont="1" applyBorder="1" applyProtection="1">
      <alignment horizontal="center" vertical="top" shrinkToFit="1"/>
    </xf>
    <xf numFmtId="0" fontId="11" fillId="0" borderId="1" xfId="26" applyAlignment="1">
      <alignment horizontal="right"/>
    </xf>
    <xf numFmtId="0" fontId="11" fillId="0" borderId="1" xfId="26"/>
    <xf numFmtId="164" fontId="13" fillId="0" borderId="17" xfId="26" applyNumberFormat="1" applyFont="1" applyBorder="1" applyAlignment="1">
      <alignment horizontal="justify" vertical="center" wrapText="1"/>
    </xf>
    <xf numFmtId="0" fontId="11" fillId="0" borderId="1" xfId="26"/>
    <xf numFmtId="0" fontId="11" fillId="0" borderId="1" xfId="26" applyAlignment="1">
      <alignment horizontal="right" wrapText="1"/>
    </xf>
    <xf numFmtId="0" fontId="0" fillId="0" borderId="0" xfId="0" applyAlignment="1">
      <alignment horizontal="right"/>
    </xf>
    <xf numFmtId="0" fontId="12" fillId="0" borderId="1" xfId="26" applyFont="1" applyAlignment="1">
      <alignment horizontal="center" wrapText="1"/>
    </xf>
    <xf numFmtId="49" fontId="13" fillId="0" borderId="14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0" fontId="11" fillId="0" borderId="1" xfId="26" applyAlignment="1">
      <alignment horizontal="right"/>
    </xf>
    <xf numFmtId="164" fontId="13" fillId="0" borderId="11" xfId="26" applyNumberFormat="1" applyFont="1" applyBorder="1" applyAlignment="1">
      <alignment horizontal="center" vertical="center" wrapText="1"/>
    </xf>
    <xf numFmtId="0" fontId="11" fillId="0" borderId="14" xfId="26" applyBorder="1" applyAlignment="1">
      <alignment horizontal="right"/>
    </xf>
    <xf numFmtId="0" fontId="11" fillId="0" borderId="15" xfId="26" applyBorder="1" applyAlignment="1">
      <alignment horizontal="right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  <xf numFmtId="0" fontId="2" fillId="0" borderId="1" xfId="18">
      <alignment horizontal="lef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1" fillId="0" borderId="1" xfId="1" applyNumberFormat="1" applyAlignment="1" applyProtection="1">
      <alignment horizontal="center" vertical="top" wrapText="1"/>
    </xf>
    <xf numFmtId="49" fontId="3" fillId="0" borderId="10" xfId="3" applyNumberFormat="1" applyBorder="1" applyAlignment="1" applyProtection="1">
      <alignment horizontal="center" vertical="center" wrapText="1"/>
    </xf>
    <xf numFmtId="49" fontId="3" fillId="0" borderId="6" xfId="3" applyNumberFormat="1" applyBorder="1" applyAlignment="1" applyProtection="1">
      <alignment horizontal="center" vertical="center" wrapText="1"/>
    </xf>
    <xf numFmtId="0" fontId="25" fillId="0" borderId="1" xfId="1" applyNumberFormat="1" applyFont="1" applyAlignmen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0" fontId="26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20" fillId="0" borderId="1" xfId="27" applyAlignment="1">
      <alignment horizontal="right" vertical="top" wrapText="1"/>
    </xf>
    <xf numFmtId="0" fontId="11" fillId="0" borderId="1" xfId="26"/>
    <xf numFmtId="0" fontId="20" fillId="0" borderId="1" xfId="27" applyAlignment="1">
      <alignment horizontal="right" wrapText="1"/>
    </xf>
  </cellXfs>
  <cellStyles count="28">
    <cellStyle name="br" xfId="21"/>
    <cellStyle name="col" xfId="20"/>
    <cellStyle name="ex58" xfId="1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71" xfId="25"/>
    <cellStyle name="ex72" xfId="24"/>
    <cellStyle name="st57" xfId="2"/>
    <cellStyle name="style0" xfId="22"/>
    <cellStyle name="td" xfId="23"/>
    <cellStyle name="tr" xfId="19"/>
    <cellStyle name="xl_bot_header" xfId="5"/>
    <cellStyle name="xl_center_header" xfId="4"/>
    <cellStyle name="xl_footer" xfId="18"/>
    <cellStyle name="xl_header" xfId="1"/>
    <cellStyle name="xl_top_header" xfId="3"/>
    <cellStyle name="xl_total_bot" xfId="17"/>
    <cellStyle name="Обычный" xfId="0" builtinId="0"/>
    <cellStyle name="Обычный 2" xfId="26"/>
    <cellStyle name="Обычный_Приложения 1,2,3,4 свод 2012 с ост от 07.02.12" xf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workbookViewId="0">
      <selection activeCell="AB9" sqref="AB9"/>
    </sheetView>
  </sheetViews>
  <sheetFormatPr defaultRowHeight="10.15" customHeight="1" x14ac:dyDescent="0.2"/>
  <cols>
    <col min="1" max="1" width="9.140625" style="113"/>
    <col min="2" max="2" width="57" style="47" customWidth="1"/>
    <col min="3" max="3" width="16.28515625" style="47" customWidth="1"/>
    <col min="4" max="4" width="10.7109375" style="47" customWidth="1"/>
    <col min="5" max="9" width="8.85546875" style="47" hidden="1" customWidth="1"/>
    <col min="10" max="10" width="15.85546875" style="47" customWidth="1"/>
    <col min="11" max="13" width="8.85546875" style="47" hidden="1" customWidth="1"/>
    <col min="14" max="14" width="0.28515625" style="47" hidden="1" customWidth="1"/>
    <col min="15" max="25" width="9.140625" style="47" hidden="1" customWidth="1"/>
    <col min="26" max="250" width="9.140625" style="47"/>
    <col min="251" max="251" width="57" style="47" customWidth="1"/>
    <col min="252" max="253" width="8.7109375" style="47" customWidth="1"/>
    <col min="254" max="254" width="16.28515625" style="47" customWidth="1"/>
    <col min="255" max="255" width="10.7109375" style="47" customWidth="1"/>
    <col min="256" max="260" width="0" style="47" hidden="1" customWidth="1"/>
    <col min="261" max="261" width="15.85546875" style="47" customWidth="1"/>
    <col min="262" max="276" width="0" style="47" hidden="1" customWidth="1"/>
    <col min="277" max="506" width="9.140625" style="47"/>
    <col min="507" max="507" width="57" style="47" customWidth="1"/>
    <col min="508" max="509" width="8.7109375" style="47" customWidth="1"/>
    <col min="510" max="510" width="16.28515625" style="47" customWidth="1"/>
    <col min="511" max="511" width="10.7109375" style="47" customWidth="1"/>
    <col min="512" max="516" width="0" style="47" hidden="1" customWidth="1"/>
    <col min="517" max="517" width="15.85546875" style="47" customWidth="1"/>
    <col min="518" max="532" width="0" style="47" hidden="1" customWidth="1"/>
    <col min="533" max="762" width="9.140625" style="47"/>
    <col min="763" max="763" width="57" style="47" customWidth="1"/>
    <col min="764" max="765" width="8.7109375" style="47" customWidth="1"/>
    <col min="766" max="766" width="16.28515625" style="47" customWidth="1"/>
    <col min="767" max="767" width="10.7109375" style="47" customWidth="1"/>
    <col min="768" max="772" width="0" style="47" hidden="1" customWidth="1"/>
    <col min="773" max="773" width="15.85546875" style="47" customWidth="1"/>
    <col min="774" max="788" width="0" style="47" hidden="1" customWidth="1"/>
    <col min="789" max="1018" width="9.140625" style="47"/>
    <col min="1019" max="1019" width="57" style="47" customWidth="1"/>
    <col min="1020" max="1021" width="8.7109375" style="47" customWidth="1"/>
    <col min="1022" max="1022" width="16.28515625" style="47" customWidth="1"/>
    <col min="1023" max="1023" width="10.7109375" style="47" customWidth="1"/>
    <col min="1024" max="1028" width="0" style="47" hidden="1" customWidth="1"/>
    <col min="1029" max="1029" width="15.85546875" style="47" customWidth="1"/>
    <col min="1030" max="1044" width="0" style="47" hidden="1" customWidth="1"/>
    <col min="1045" max="1274" width="9.140625" style="47"/>
    <col min="1275" max="1275" width="57" style="47" customWidth="1"/>
    <col min="1276" max="1277" width="8.7109375" style="47" customWidth="1"/>
    <col min="1278" max="1278" width="16.28515625" style="47" customWidth="1"/>
    <col min="1279" max="1279" width="10.7109375" style="47" customWidth="1"/>
    <col min="1280" max="1284" width="0" style="47" hidden="1" customWidth="1"/>
    <col min="1285" max="1285" width="15.85546875" style="47" customWidth="1"/>
    <col min="1286" max="1300" width="0" style="47" hidden="1" customWidth="1"/>
    <col min="1301" max="1530" width="9.140625" style="47"/>
    <col min="1531" max="1531" width="57" style="47" customWidth="1"/>
    <col min="1532" max="1533" width="8.7109375" style="47" customWidth="1"/>
    <col min="1534" max="1534" width="16.28515625" style="47" customWidth="1"/>
    <col min="1535" max="1535" width="10.7109375" style="47" customWidth="1"/>
    <col min="1536" max="1540" width="0" style="47" hidden="1" customWidth="1"/>
    <col min="1541" max="1541" width="15.85546875" style="47" customWidth="1"/>
    <col min="1542" max="1556" width="0" style="47" hidden="1" customWidth="1"/>
    <col min="1557" max="1786" width="9.140625" style="47"/>
    <col min="1787" max="1787" width="57" style="47" customWidth="1"/>
    <col min="1788" max="1789" width="8.7109375" style="47" customWidth="1"/>
    <col min="1790" max="1790" width="16.28515625" style="47" customWidth="1"/>
    <col min="1791" max="1791" width="10.7109375" style="47" customWidth="1"/>
    <col min="1792" max="1796" width="0" style="47" hidden="1" customWidth="1"/>
    <col min="1797" max="1797" width="15.85546875" style="47" customWidth="1"/>
    <col min="1798" max="1812" width="0" style="47" hidden="1" customWidth="1"/>
    <col min="1813" max="2042" width="9.140625" style="47"/>
    <col min="2043" max="2043" width="57" style="47" customWidth="1"/>
    <col min="2044" max="2045" width="8.7109375" style="47" customWidth="1"/>
    <col min="2046" max="2046" width="16.28515625" style="47" customWidth="1"/>
    <col min="2047" max="2047" width="10.7109375" style="47" customWidth="1"/>
    <col min="2048" max="2052" width="0" style="47" hidden="1" customWidth="1"/>
    <col min="2053" max="2053" width="15.85546875" style="47" customWidth="1"/>
    <col min="2054" max="2068" width="0" style="47" hidden="1" customWidth="1"/>
    <col min="2069" max="2298" width="9.140625" style="47"/>
    <col min="2299" max="2299" width="57" style="47" customWidth="1"/>
    <col min="2300" max="2301" width="8.7109375" style="47" customWidth="1"/>
    <col min="2302" max="2302" width="16.28515625" style="47" customWidth="1"/>
    <col min="2303" max="2303" width="10.7109375" style="47" customWidth="1"/>
    <col min="2304" max="2308" width="0" style="47" hidden="1" customWidth="1"/>
    <col min="2309" max="2309" width="15.85546875" style="47" customWidth="1"/>
    <col min="2310" max="2324" width="0" style="47" hidden="1" customWidth="1"/>
    <col min="2325" max="2554" width="9.140625" style="47"/>
    <col min="2555" max="2555" width="57" style="47" customWidth="1"/>
    <col min="2556" max="2557" width="8.7109375" style="47" customWidth="1"/>
    <col min="2558" max="2558" width="16.28515625" style="47" customWidth="1"/>
    <col min="2559" max="2559" width="10.7109375" style="47" customWidth="1"/>
    <col min="2560" max="2564" width="0" style="47" hidden="1" customWidth="1"/>
    <col min="2565" max="2565" width="15.85546875" style="47" customWidth="1"/>
    <col min="2566" max="2580" width="0" style="47" hidden="1" customWidth="1"/>
    <col min="2581" max="2810" width="9.140625" style="47"/>
    <col min="2811" max="2811" width="57" style="47" customWidth="1"/>
    <col min="2812" max="2813" width="8.7109375" style="47" customWidth="1"/>
    <col min="2814" max="2814" width="16.28515625" style="47" customWidth="1"/>
    <col min="2815" max="2815" width="10.7109375" style="47" customWidth="1"/>
    <col min="2816" max="2820" width="0" style="47" hidden="1" customWidth="1"/>
    <col min="2821" max="2821" width="15.85546875" style="47" customWidth="1"/>
    <col min="2822" max="2836" width="0" style="47" hidden="1" customWidth="1"/>
    <col min="2837" max="3066" width="9.140625" style="47"/>
    <col min="3067" max="3067" width="57" style="47" customWidth="1"/>
    <col min="3068" max="3069" width="8.7109375" style="47" customWidth="1"/>
    <col min="3070" max="3070" width="16.28515625" style="47" customWidth="1"/>
    <col min="3071" max="3071" width="10.7109375" style="47" customWidth="1"/>
    <col min="3072" max="3076" width="0" style="47" hidden="1" customWidth="1"/>
    <col min="3077" max="3077" width="15.85546875" style="47" customWidth="1"/>
    <col min="3078" max="3092" width="0" style="47" hidden="1" customWidth="1"/>
    <col min="3093" max="3322" width="9.140625" style="47"/>
    <col min="3323" max="3323" width="57" style="47" customWidth="1"/>
    <col min="3324" max="3325" width="8.7109375" style="47" customWidth="1"/>
    <col min="3326" max="3326" width="16.28515625" style="47" customWidth="1"/>
    <col min="3327" max="3327" width="10.7109375" style="47" customWidth="1"/>
    <col min="3328" max="3332" width="0" style="47" hidden="1" customWidth="1"/>
    <col min="3333" max="3333" width="15.85546875" style="47" customWidth="1"/>
    <col min="3334" max="3348" width="0" style="47" hidden="1" customWidth="1"/>
    <col min="3349" max="3578" width="9.140625" style="47"/>
    <col min="3579" max="3579" width="57" style="47" customWidth="1"/>
    <col min="3580" max="3581" width="8.7109375" style="47" customWidth="1"/>
    <col min="3582" max="3582" width="16.28515625" style="47" customWidth="1"/>
    <col min="3583" max="3583" width="10.7109375" style="47" customWidth="1"/>
    <col min="3584" max="3588" width="0" style="47" hidden="1" customWidth="1"/>
    <col min="3589" max="3589" width="15.85546875" style="47" customWidth="1"/>
    <col min="3590" max="3604" width="0" style="47" hidden="1" customWidth="1"/>
    <col min="3605" max="3834" width="9.140625" style="47"/>
    <col min="3835" max="3835" width="57" style="47" customWidth="1"/>
    <col min="3836" max="3837" width="8.7109375" style="47" customWidth="1"/>
    <col min="3838" max="3838" width="16.28515625" style="47" customWidth="1"/>
    <col min="3839" max="3839" width="10.7109375" style="47" customWidth="1"/>
    <col min="3840" max="3844" width="0" style="47" hidden="1" customWidth="1"/>
    <col min="3845" max="3845" width="15.85546875" style="47" customWidth="1"/>
    <col min="3846" max="3860" width="0" style="47" hidden="1" customWidth="1"/>
    <col min="3861" max="4090" width="9.140625" style="47"/>
    <col min="4091" max="4091" width="57" style="47" customWidth="1"/>
    <col min="4092" max="4093" width="8.7109375" style="47" customWidth="1"/>
    <col min="4094" max="4094" width="16.28515625" style="47" customWidth="1"/>
    <col min="4095" max="4095" width="10.7109375" style="47" customWidth="1"/>
    <col min="4096" max="4100" width="0" style="47" hidden="1" customWidth="1"/>
    <col min="4101" max="4101" width="15.85546875" style="47" customWidth="1"/>
    <col min="4102" max="4116" width="0" style="47" hidden="1" customWidth="1"/>
    <col min="4117" max="4346" width="9.140625" style="47"/>
    <col min="4347" max="4347" width="57" style="47" customWidth="1"/>
    <col min="4348" max="4349" width="8.7109375" style="47" customWidth="1"/>
    <col min="4350" max="4350" width="16.28515625" style="47" customWidth="1"/>
    <col min="4351" max="4351" width="10.7109375" style="47" customWidth="1"/>
    <col min="4352" max="4356" width="0" style="47" hidden="1" customWidth="1"/>
    <col min="4357" max="4357" width="15.85546875" style="47" customWidth="1"/>
    <col min="4358" max="4372" width="0" style="47" hidden="1" customWidth="1"/>
    <col min="4373" max="4602" width="9.140625" style="47"/>
    <col min="4603" max="4603" width="57" style="47" customWidth="1"/>
    <col min="4604" max="4605" width="8.7109375" style="47" customWidth="1"/>
    <col min="4606" max="4606" width="16.28515625" style="47" customWidth="1"/>
    <col min="4607" max="4607" width="10.7109375" style="47" customWidth="1"/>
    <col min="4608" max="4612" width="0" style="47" hidden="1" customWidth="1"/>
    <col min="4613" max="4613" width="15.85546875" style="47" customWidth="1"/>
    <col min="4614" max="4628" width="0" style="47" hidden="1" customWidth="1"/>
    <col min="4629" max="4858" width="9.140625" style="47"/>
    <col min="4859" max="4859" width="57" style="47" customWidth="1"/>
    <col min="4860" max="4861" width="8.7109375" style="47" customWidth="1"/>
    <col min="4862" max="4862" width="16.28515625" style="47" customWidth="1"/>
    <col min="4863" max="4863" width="10.7109375" style="47" customWidth="1"/>
    <col min="4864" max="4868" width="0" style="47" hidden="1" customWidth="1"/>
    <col min="4869" max="4869" width="15.85546875" style="47" customWidth="1"/>
    <col min="4870" max="4884" width="0" style="47" hidden="1" customWidth="1"/>
    <col min="4885" max="5114" width="9.140625" style="47"/>
    <col min="5115" max="5115" width="57" style="47" customWidth="1"/>
    <col min="5116" max="5117" width="8.7109375" style="47" customWidth="1"/>
    <col min="5118" max="5118" width="16.28515625" style="47" customWidth="1"/>
    <col min="5119" max="5119" width="10.7109375" style="47" customWidth="1"/>
    <col min="5120" max="5124" width="0" style="47" hidden="1" customWidth="1"/>
    <col min="5125" max="5125" width="15.85546875" style="47" customWidth="1"/>
    <col min="5126" max="5140" width="0" style="47" hidden="1" customWidth="1"/>
    <col min="5141" max="5370" width="9.140625" style="47"/>
    <col min="5371" max="5371" width="57" style="47" customWidth="1"/>
    <col min="5372" max="5373" width="8.7109375" style="47" customWidth="1"/>
    <col min="5374" max="5374" width="16.28515625" style="47" customWidth="1"/>
    <col min="5375" max="5375" width="10.7109375" style="47" customWidth="1"/>
    <col min="5376" max="5380" width="0" style="47" hidden="1" customWidth="1"/>
    <col min="5381" max="5381" width="15.85546875" style="47" customWidth="1"/>
    <col min="5382" max="5396" width="0" style="47" hidden="1" customWidth="1"/>
    <col min="5397" max="5626" width="9.140625" style="47"/>
    <col min="5627" max="5627" width="57" style="47" customWidth="1"/>
    <col min="5628" max="5629" width="8.7109375" style="47" customWidth="1"/>
    <col min="5630" max="5630" width="16.28515625" style="47" customWidth="1"/>
    <col min="5631" max="5631" width="10.7109375" style="47" customWidth="1"/>
    <col min="5632" max="5636" width="0" style="47" hidden="1" customWidth="1"/>
    <col min="5637" max="5637" width="15.85546875" style="47" customWidth="1"/>
    <col min="5638" max="5652" width="0" style="47" hidden="1" customWidth="1"/>
    <col min="5653" max="5882" width="9.140625" style="47"/>
    <col min="5883" max="5883" width="57" style="47" customWidth="1"/>
    <col min="5884" max="5885" width="8.7109375" style="47" customWidth="1"/>
    <col min="5886" max="5886" width="16.28515625" style="47" customWidth="1"/>
    <col min="5887" max="5887" width="10.7109375" style="47" customWidth="1"/>
    <col min="5888" max="5892" width="0" style="47" hidden="1" customWidth="1"/>
    <col min="5893" max="5893" width="15.85546875" style="47" customWidth="1"/>
    <col min="5894" max="5908" width="0" style="47" hidden="1" customWidth="1"/>
    <col min="5909" max="6138" width="9.140625" style="47"/>
    <col min="6139" max="6139" width="57" style="47" customWidth="1"/>
    <col min="6140" max="6141" width="8.7109375" style="47" customWidth="1"/>
    <col min="6142" max="6142" width="16.28515625" style="47" customWidth="1"/>
    <col min="6143" max="6143" width="10.7109375" style="47" customWidth="1"/>
    <col min="6144" max="6148" width="0" style="47" hidden="1" customWidth="1"/>
    <col min="6149" max="6149" width="15.85546875" style="47" customWidth="1"/>
    <col min="6150" max="6164" width="0" style="47" hidden="1" customWidth="1"/>
    <col min="6165" max="6394" width="9.140625" style="47"/>
    <col min="6395" max="6395" width="57" style="47" customWidth="1"/>
    <col min="6396" max="6397" width="8.7109375" style="47" customWidth="1"/>
    <col min="6398" max="6398" width="16.28515625" style="47" customWidth="1"/>
    <col min="6399" max="6399" width="10.7109375" style="47" customWidth="1"/>
    <col min="6400" max="6404" width="0" style="47" hidden="1" customWidth="1"/>
    <col min="6405" max="6405" width="15.85546875" style="47" customWidth="1"/>
    <col min="6406" max="6420" width="0" style="47" hidden="1" customWidth="1"/>
    <col min="6421" max="6650" width="9.140625" style="47"/>
    <col min="6651" max="6651" width="57" style="47" customWidth="1"/>
    <col min="6652" max="6653" width="8.7109375" style="47" customWidth="1"/>
    <col min="6654" max="6654" width="16.28515625" style="47" customWidth="1"/>
    <col min="6655" max="6655" width="10.7109375" style="47" customWidth="1"/>
    <col min="6656" max="6660" width="0" style="47" hidden="1" customWidth="1"/>
    <col min="6661" max="6661" width="15.85546875" style="47" customWidth="1"/>
    <col min="6662" max="6676" width="0" style="47" hidden="1" customWidth="1"/>
    <col min="6677" max="6906" width="9.140625" style="47"/>
    <col min="6907" max="6907" width="57" style="47" customWidth="1"/>
    <col min="6908" max="6909" width="8.7109375" style="47" customWidth="1"/>
    <col min="6910" max="6910" width="16.28515625" style="47" customWidth="1"/>
    <col min="6911" max="6911" width="10.7109375" style="47" customWidth="1"/>
    <col min="6912" max="6916" width="0" style="47" hidden="1" customWidth="1"/>
    <col min="6917" max="6917" width="15.85546875" style="47" customWidth="1"/>
    <col min="6918" max="6932" width="0" style="47" hidden="1" customWidth="1"/>
    <col min="6933" max="7162" width="9.140625" style="47"/>
    <col min="7163" max="7163" width="57" style="47" customWidth="1"/>
    <col min="7164" max="7165" width="8.7109375" style="47" customWidth="1"/>
    <col min="7166" max="7166" width="16.28515625" style="47" customWidth="1"/>
    <col min="7167" max="7167" width="10.7109375" style="47" customWidth="1"/>
    <col min="7168" max="7172" width="0" style="47" hidden="1" customWidth="1"/>
    <col min="7173" max="7173" width="15.85546875" style="47" customWidth="1"/>
    <col min="7174" max="7188" width="0" style="47" hidden="1" customWidth="1"/>
    <col min="7189" max="7418" width="9.140625" style="47"/>
    <col min="7419" max="7419" width="57" style="47" customWidth="1"/>
    <col min="7420" max="7421" width="8.7109375" style="47" customWidth="1"/>
    <col min="7422" max="7422" width="16.28515625" style="47" customWidth="1"/>
    <col min="7423" max="7423" width="10.7109375" style="47" customWidth="1"/>
    <col min="7424" max="7428" width="0" style="47" hidden="1" customWidth="1"/>
    <col min="7429" max="7429" width="15.85546875" style="47" customWidth="1"/>
    <col min="7430" max="7444" width="0" style="47" hidden="1" customWidth="1"/>
    <col min="7445" max="7674" width="9.140625" style="47"/>
    <col min="7675" max="7675" width="57" style="47" customWidth="1"/>
    <col min="7676" max="7677" width="8.7109375" style="47" customWidth="1"/>
    <col min="7678" max="7678" width="16.28515625" style="47" customWidth="1"/>
    <col min="7679" max="7679" width="10.7109375" style="47" customWidth="1"/>
    <col min="7680" max="7684" width="0" style="47" hidden="1" customWidth="1"/>
    <col min="7685" max="7685" width="15.85546875" style="47" customWidth="1"/>
    <col min="7686" max="7700" width="0" style="47" hidden="1" customWidth="1"/>
    <col min="7701" max="7930" width="9.140625" style="47"/>
    <col min="7931" max="7931" width="57" style="47" customWidth="1"/>
    <col min="7932" max="7933" width="8.7109375" style="47" customWidth="1"/>
    <col min="7934" max="7934" width="16.28515625" style="47" customWidth="1"/>
    <col min="7935" max="7935" width="10.7109375" style="47" customWidth="1"/>
    <col min="7936" max="7940" width="0" style="47" hidden="1" customWidth="1"/>
    <col min="7941" max="7941" width="15.85546875" style="47" customWidth="1"/>
    <col min="7942" max="7956" width="0" style="47" hidden="1" customWidth="1"/>
    <col min="7957" max="8186" width="9.140625" style="47"/>
    <col min="8187" max="8187" width="57" style="47" customWidth="1"/>
    <col min="8188" max="8189" width="8.7109375" style="47" customWidth="1"/>
    <col min="8190" max="8190" width="16.28515625" style="47" customWidth="1"/>
    <col min="8191" max="8191" width="10.7109375" style="47" customWidth="1"/>
    <col min="8192" max="8196" width="0" style="47" hidden="1" customWidth="1"/>
    <col min="8197" max="8197" width="15.85546875" style="47" customWidth="1"/>
    <col min="8198" max="8212" width="0" style="47" hidden="1" customWidth="1"/>
    <col min="8213" max="8442" width="9.140625" style="47"/>
    <col min="8443" max="8443" width="57" style="47" customWidth="1"/>
    <col min="8444" max="8445" width="8.7109375" style="47" customWidth="1"/>
    <col min="8446" max="8446" width="16.28515625" style="47" customWidth="1"/>
    <col min="8447" max="8447" width="10.7109375" style="47" customWidth="1"/>
    <col min="8448" max="8452" width="0" style="47" hidden="1" customWidth="1"/>
    <col min="8453" max="8453" width="15.85546875" style="47" customWidth="1"/>
    <col min="8454" max="8468" width="0" style="47" hidden="1" customWidth="1"/>
    <col min="8469" max="8698" width="9.140625" style="47"/>
    <col min="8699" max="8699" width="57" style="47" customWidth="1"/>
    <col min="8700" max="8701" width="8.7109375" style="47" customWidth="1"/>
    <col min="8702" max="8702" width="16.28515625" style="47" customWidth="1"/>
    <col min="8703" max="8703" width="10.7109375" style="47" customWidth="1"/>
    <col min="8704" max="8708" width="0" style="47" hidden="1" customWidth="1"/>
    <col min="8709" max="8709" width="15.85546875" style="47" customWidth="1"/>
    <col min="8710" max="8724" width="0" style="47" hidden="1" customWidth="1"/>
    <col min="8725" max="8954" width="9.140625" style="47"/>
    <col min="8955" max="8955" width="57" style="47" customWidth="1"/>
    <col min="8956" max="8957" width="8.7109375" style="47" customWidth="1"/>
    <col min="8958" max="8958" width="16.28515625" style="47" customWidth="1"/>
    <col min="8959" max="8959" width="10.7109375" style="47" customWidth="1"/>
    <col min="8960" max="8964" width="0" style="47" hidden="1" customWidth="1"/>
    <col min="8965" max="8965" width="15.85546875" style="47" customWidth="1"/>
    <col min="8966" max="8980" width="0" style="47" hidden="1" customWidth="1"/>
    <col min="8981" max="9210" width="9.140625" style="47"/>
    <col min="9211" max="9211" width="57" style="47" customWidth="1"/>
    <col min="9212" max="9213" width="8.7109375" style="47" customWidth="1"/>
    <col min="9214" max="9214" width="16.28515625" style="47" customWidth="1"/>
    <col min="9215" max="9215" width="10.7109375" style="47" customWidth="1"/>
    <col min="9216" max="9220" width="0" style="47" hidden="1" customWidth="1"/>
    <col min="9221" max="9221" width="15.85546875" style="47" customWidth="1"/>
    <col min="9222" max="9236" width="0" style="47" hidden="1" customWidth="1"/>
    <col min="9237" max="9466" width="9.140625" style="47"/>
    <col min="9467" max="9467" width="57" style="47" customWidth="1"/>
    <col min="9468" max="9469" width="8.7109375" style="47" customWidth="1"/>
    <col min="9470" max="9470" width="16.28515625" style="47" customWidth="1"/>
    <col min="9471" max="9471" width="10.7109375" style="47" customWidth="1"/>
    <col min="9472" max="9476" width="0" style="47" hidden="1" customWidth="1"/>
    <col min="9477" max="9477" width="15.85546875" style="47" customWidth="1"/>
    <col min="9478" max="9492" width="0" style="47" hidden="1" customWidth="1"/>
    <col min="9493" max="9722" width="9.140625" style="47"/>
    <col min="9723" max="9723" width="57" style="47" customWidth="1"/>
    <col min="9724" max="9725" width="8.7109375" style="47" customWidth="1"/>
    <col min="9726" max="9726" width="16.28515625" style="47" customWidth="1"/>
    <col min="9727" max="9727" width="10.7109375" style="47" customWidth="1"/>
    <col min="9728" max="9732" width="0" style="47" hidden="1" customWidth="1"/>
    <col min="9733" max="9733" width="15.85546875" style="47" customWidth="1"/>
    <col min="9734" max="9748" width="0" style="47" hidden="1" customWidth="1"/>
    <col min="9749" max="9978" width="9.140625" style="47"/>
    <col min="9979" max="9979" width="57" style="47" customWidth="1"/>
    <col min="9980" max="9981" width="8.7109375" style="47" customWidth="1"/>
    <col min="9982" max="9982" width="16.28515625" style="47" customWidth="1"/>
    <col min="9983" max="9983" width="10.7109375" style="47" customWidth="1"/>
    <col min="9984" max="9988" width="0" style="47" hidden="1" customWidth="1"/>
    <col min="9989" max="9989" width="15.85546875" style="47" customWidth="1"/>
    <col min="9990" max="10004" width="0" style="47" hidden="1" customWidth="1"/>
    <col min="10005" max="10234" width="9.140625" style="47"/>
    <col min="10235" max="10235" width="57" style="47" customWidth="1"/>
    <col min="10236" max="10237" width="8.7109375" style="47" customWidth="1"/>
    <col min="10238" max="10238" width="16.28515625" style="47" customWidth="1"/>
    <col min="10239" max="10239" width="10.7109375" style="47" customWidth="1"/>
    <col min="10240" max="10244" width="0" style="47" hidden="1" customWidth="1"/>
    <col min="10245" max="10245" width="15.85546875" style="47" customWidth="1"/>
    <col min="10246" max="10260" width="0" style="47" hidden="1" customWidth="1"/>
    <col min="10261" max="10490" width="9.140625" style="47"/>
    <col min="10491" max="10491" width="57" style="47" customWidth="1"/>
    <col min="10492" max="10493" width="8.7109375" style="47" customWidth="1"/>
    <col min="10494" max="10494" width="16.28515625" style="47" customWidth="1"/>
    <col min="10495" max="10495" width="10.7109375" style="47" customWidth="1"/>
    <col min="10496" max="10500" width="0" style="47" hidden="1" customWidth="1"/>
    <col min="10501" max="10501" width="15.85546875" style="47" customWidth="1"/>
    <col min="10502" max="10516" width="0" style="47" hidden="1" customWidth="1"/>
    <col min="10517" max="10746" width="9.140625" style="47"/>
    <col min="10747" max="10747" width="57" style="47" customWidth="1"/>
    <col min="10748" max="10749" width="8.7109375" style="47" customWidth="1"/>
    <col min="10750" max="10750" width="16.28515625" style="47" customWidth="1"/>
    <col min="10751" max="10751" width="10.7109375" style="47" customWidth="1"/>
    <col min="10752" max="10756" width="0" style="47" hidden="1" customWidth="1"/>
    <col min="10757" max="10757" width="15.85546875" style="47" customWidth="1"/>
    <col min="10758" max="10772" width="0" style="47" hidden="1" customWidth="1"/>
    <col min="10773" max="11002" width="9.140625" style="47"/>
    <col min="11003" max="11003" width="57" style="47" customWidth="1"/>
    <col min="11004" max="11005" width="8.7109375" style="47" customWidth="1"/>
    <col min="11006" max="11006" width="16.28515625" style="47" customWidth="1"/>
    <col min="11007" max="11007" width="10.7109375" style="47" customWidth="1"/>
    <col min="11008" max="11012" width="0" style="47" hidden="1" customWidth="1"/>
    <col min="11013" max="11013" width="15.85546875" style="47" customWidth="1"/>
    <col min="11014" max="11028" width="0" style="47" hidden="1" customWidth="1"/>
    <col min="11029" max="11258" width="9.140625" style="47"/>
    <col min="11259" max="11259" width="57" style="47" customWidth="1"/>
    <col min="11260" max="11261" width="8.7109375" style="47" customWidth="1"/>
    <col min="11262" max="11262" width="16.28515625" style="47" customWidth="1"/>
    <col min="11263" max="11263" width="10.7109375" style="47" customWidth="1"/>
    <col min="11264" max="11268" width="0" style="47" hidden="1" customWidth="1"/>
    <col min="11269" max="11269" width="15.85546875" style="47" customWidth="1"/>
    <col min="11270" max="11284" width="0" style="47" hidden="1" customWidth="1"/>
    <col min="11285" max="11514" width="9.140625" style="47"/>
    <col min="11515" max="11515" width="57" style="47" customWidth="1"/>
    <col min="11516" max="11517" width="8.7109375" style="47" customWidth="1"/>
    <col min="11518" max="11518" width="16.28515625" style="47" customWidth="1"/>
    <col min="11519" max="11519" width="10.7109375" style="47" customWidth="1"/>
    <col min="11520" max="11524" width="0" style="47" hidden="1" customWidth="1"/>
    <col min="11525" max="11525" width="15.85546875" style="47" customWidth="1"/>
    <col min="11526" max="11540" width="0" style="47" hidden="1" customWidth="1"/>
    <col min="11541" max="11770" width="9.140625" style="47"/>
    <col min="11771" max="11771" width="57" style="47" customWidth="1"/>
    <col min="11772" max="11773" width="8.7109375" style="47" customWidth="1"/>
    <col min="11774" max="11774" width="16.28515625" style="47" customWidth="1"/>
    <col min="11775" max="11775" width="10.7109375" style="47" customWidth="1"/>
    <col min="11776" max="11780" width="0" style="47" hidden="1" customWidth="1"/>
    <col min="11781" max="11781" width="15.85546875" style="47" customWidth="1"/>
    <col min="11782" max="11796" width="0" style="47" hidden="1" customWidth="1"/>
    <col min="11797" max="12026" width="9.140625" style="47"/>
    <col min="12027" max="12027" width="57" style="47" customWidth="1"/>
    <col min="12028" max="12029" width="8.7109375" style="47" customWidth="1"/>
    <col min="12030" max="12030" width="16.28515625" style="47" customWidth="1"/>
    <col min="12031" max="12031" width="10.7109375" style="47" customWidth="1"/>
    <col min="12032" max="12036" width="0" style="47" hidden="1" customWidth="1"/>
    <col min="12037" max="12037" width="15.85546875" style="47" customWidth="1"/>
    <col min="12038" max="12052" width="0" style="47" hidden="1" customWidth="1"/>
    <col min="12053" max="12282" width="9.140625" style="47"/>
    <col min="12283" max="12283" width="57" style="47" customWidth="1"/>
    <col min="12284" max="12285" width="8.7109375" style="47" customWidth="1"/>
    <col min="12286" max="12286" width="16.28515625" style="47" customWidth="1"/>
    <col min="12287" max="12287" width="10.7109375" style="47" customWidth="1"/>
    <col min="12288" max="12292" width="0" style="47" hidden="1" customWidth="1"/>
    <col min="12293" max="12293" width="15.85546875" style="47" customWidth="1"/>
    <col min="12294" max="12308" width="0" style="47" hidden="1" customWidth="1"/>
    <col min="12309" max="12538" width="9.140625" style="47"/>
    <col min="12539" max="12539" width="57" style="47" customWidth="1"/>
    <col min="12540" max="12541" width="8.7109375" style="47" customWidth="1"/>
    <col min="12542" max="12542" width="16.28515625" style="47" customWidth="1"/>
    <col min="12543" max="12543" width="10.7109375" style="47" customWidth="1"/>
    <col min="12544" max="12548" width="0" style="47" hidden="1" customWidth="1"/>
    <col min="12549" max="12549" width="15.85546875" style="47" customWidth="1"/>
    <col min="12550" max="12564" width="0" style="47" hidden="1" customWidth="1"/>
    <col min="12565" max="12794" width="9.140625" style="47"/>
    <col min="12795" max="12795" width="57" style="47" customWidth="1"/>
    <col min="12796" max="12797" width="8.7109375" style="47" customWidth="1"/>
    <col min="12798" max="12798" width="16.28515625" style="47" customWidth="1"/>
    <col min="12799" max="12799" width="10.7109375" style="47" customWidth="1"/>
    <col min="12800" max="12804" width="0" style="47" hidden="1" customWidth="1"/>
    <col min="12805" max="12805" width="15.85546875" style="47" customWidth="1"/>
    <col min="12806" max="12820" width="0" style="47" hidden="1" customWidth="1"/>
    <col min="12821" max="13050" width="9.140625" style="47"/>
    <col min="13051" max="13051" width="57" style="47" customWidth="1"/>
    <col min="13052" max="13053" width="8.7109375" style="47" customWidth="1"/>
    <col min="13054" max="13054" width="16.28515625" style="47" customWidth="1"/>
    <col min="13055" max="13055" width="10.7109375" style="47" customWidth="1"/>
    <col min="13056" max="13060" width="0" style="47" hidden="1" customWidth="1"/>
    <col min="13061" max="13061" width="15.85546875" style="47" customWidth="1"/>
    <col min="13062" max="13076" width="0" style="47" hidden="1" customWidth="1"/>
    <col min="13077" max="13306" width="9.140625" style="47"/>
    <col min="13307" max="13307" width="57" style="47" customWidth="1"/>
    <col min="13308" max="13309" width="8.7109375" style="47" customWidth="1"/>
    <col min="13310" max="13310" width="16.28515625" style="47" customWidth="1"/>
    <col min="13311" max="13311" width="10.7109375" style="47" customWidth="1"/>
    <col min="13312" max="13316" width="0" style="47" hidden="1" customWidth="1"/>
    <col min="13317" max="13317" width="15.85546875" style="47" customWidth="1"/>
    <col min="13318" max="13332" width="0" style="47" hidden="1" customWidth="1"/>
    <col min="13333" max="13562" width="9.140625" style="47"/>
    <col min="13563" max="13563" width="57" style="47" customWidth="1"/>
    <col min="13564" max="13565" width="8.7109375" style="47" customWidth="1"/>
    <col min="13566" max="13566" width="16.28515625" style="47" customWidth="1"/>
    <col min="13567" max="13567" width="10.7109375" style="47" customWidth="1"/>
    <col min="13568" max="13572" width="0" style="47" hidden="1" customWidth="1"/>
    <col min="13573" max="13573" width="15.85546875" style="47" customWidth="1"/>
    <col min="13574" max="13588" width="0" style="47" hidden="1" customWidth="1"/>
    <col min="13589" max="13818" width="9.140625" style="47"/>
    <col min="13819" max="13819" width="57" style="47" customWidth="1"/>
    <col min="13820" max="13821" width="8.7109375" style="47" customWidth="1"/>
    <col min="13822" max="13822" width="16.28515625" style="47" customWidth="1"/>
    <col min="13823" max="13823" width="10.7109375" style="47" customWidth="1"/>
    <col min="13824" max="13828" width="0" style="47" hidden="1" customWidth="1"/>
    <col min="13829" max="13829" width="15.85546875" style="47" customWidth="1"/>
    <col min="13830" max="13844" width="0" style="47" hidden="1" customWidth="1"/>
    <col min="13845" max="14074" width="9.140625" style="47"/>
    <col min="14075" max="14075" width="57" style="47" customWidth="1"/>
    <col min="14076" max="14077" width="8.7109375" style="47" customWidth="1"/>
    <col min="14078" max="14078" width="16.28515625" style="47" customWidth="1"/>
    <col min="14079" max="14079" width="10.7109375" style="47" customWidth="1"/>
    <col min="14080" max="14084" width="0" style="47" hidden="1" customWidth="1"/>
    <col min="14085" max="14085" width="15.85546875" style="47" customWidth="1"/>
    <col min="14086" max="14100" width="0" style="47" hidden="1" customWidth="1"/>
    <col min="14101" max="14330" width="9.140625" style="47"/>
    <col min="14331" max="14331" width="57" style="47" customWidth="1"/>
    <col min="14332" max="14333" width="8.7109375" style="47" customWidth="1"/>
    <col min="14334" max="14334" width="16.28515625" style="47" customWidth="1"/>
    <col min="14335" max="14335" width="10.7109375" style="47" customWidth="1"/>
    <col min="14336" max="14340" width="0" style="47" hidden="1" customWidth="1"/>
    <col min="14341" max="14341" width="15.85546875" style="47" customWidth="1"/>
    <col min="14342" max="14356" width="0" style="47" hidden="1" customWidth="1"/>
    <col min="14357" max="14586" width="9.140625" style="47"/>
    <col min="14587" max="14587" width="57" style="47" customWidth="1"/>
    <col min="14588" max="14589" width="8.7109375" style="47" customWidth="1"/>
    <col min="14590" max="14590" width="16.28515625" style="47" customWidth="1"/>
    <col min="14591" max="14591" width="10.7109375" style="47" customWidth="1"/>
    <col min="14592" max="14596" width="0" style="47" hidden="1" customWidth="1"/>
    <col min="14597" max="14597" width="15.85546875" style="47" customWidth="1"/>
    <col min="14598" max="14612" width="0" style="47" hidden="1" customWidth="1"/>
    <col min="14613" max="14842" width="9.140625" style="47"/>
    <col min="14843" max="14843" width="57" style="47" customWidth="1"/>
    <col min="14844" max="14845" width="8.7109375" style="47" customWidth="1"/>
    <col min="14846" max="14846" width="16.28515625" style="47" customWidth="1"/>
    <col min="14847" max="14847" width="10.7109375" style="47" customWidth="1"/>
    <col min="14848" max="14852" width="0" style="47" hidden="1" customWidth="1"/>
    <col min="14853" max="14853" width="15.85546875" style="47" customWidth="1"/>
    <col min="14854" max="14868" width="0" style="47" hidden="1" customWidth="1"/>
    <col min="14869" max="15098" width="9.140625" style="47"/>
    <col min="15099" max="15099" width="57" style="47" customWidth="1"/>
    <col min="15100" max="15101" width="8.7109375" style="47" customWidth="1"/>
    <col min="15102" max="15102" width="16.28515625" style="47" customWidth="1"/>
    <col min="15103" max="15103" width="10.7109375" style="47" customWidth="1"/>
    <col min="15104" max="15108" width="0" style="47" hidden="1" customWidth="1"/>
    <col min="15109" max="15109" width="15.85546875" style="47" customWidth="1"/>
    <col min="15110" max="15124" width="0" style="47" hidden="1" customWidth="1"/>
    <col min="15125" max="15354" width="9.140625" style="47"/>
    <col min="15355" max="15355" width="57" style="47" customWidth="1"/>
    <col min="15356" max="15357" width="8.7109375" style="47" customWidth="1"/>
    <col min="15358" max="15358" width="16.28515625" style="47" customWidth="1"/>
    <col min="15359" max="15359" width="10.7109375" style="47" customWidth="1"/>
    <col min="15360" max="15364" width="0" style="47" hidden="1" customWidth="1"/>
    <col min="15365" max="15365" width="15.85546875" style="47" customWidth="1"/>
    <col min="15366" max="15380" width="0" style="47" hidden="1" customWidth="1"/>
    <col min="15381" max="15610" width="9.140625" style="47"/>
    <col min="15611" max="15611" width="57" style="47" customWidth="1"/>
    <col min="15612" max="15613" width="8.7109375" style="47" customWidth="1"/>
    <col min="15614" max="15614" width="16.28515625" style="47" customWidth="1"/>
    <col min="15615" max="15615" width="10.7109375" style="47" customWidth="1"/>
    <col min="15616" max="15620" width="0" style="47" hidden="1" customWidth="1"/>
    <col min="15621" max="15621" width="15.85546875" style="47" customWidth="1"/>
    <col min="15622" max="15636" width="0" style="47" hidden="1" customWidth="1"/>
    <col min="15637" max="15866" width="9.140625" style="47"/>
    <col min="15867" max="15867" width="57" style="47" customWidth="1"/>
    <col min="15868" max="15869" width="8.7109375" style="47" customWidth="1"/>
    <col min="15870" max="15870" width="16.28515625" style="47" customWidth="1"/>
    <col min="15871" max="15871" width="10.7109375" style="47" customWidth="1"/>
    <col min="15872" max="15876" width="0" style="47" hidden="1" customWidth="1"/>
    <col min="15877" max="15877" width="15.85546875" style="47" customWidth="1"/>
    <col min="15878" max="15892" width="0" style="47" hidden="1" customWidth="1"/>
    <col min="15893" max="16122" width="9.140625" style="47"/>
    <col min="16123" max="16123" width="57" style="47" customWidth="1"/>
    <col min="16124" max="16125" width="8.7109375" style="47" customWidth="1"/>
    <col min="16126" max="16126" width="16.28515625" style="47" customWidth="1"/>
    <col min="16127" max="16127" width="10.7109375" style="47" customWidth="1"/>
    <col min="16128" max="16132" width="0" style="47" hidden="1" customWidth="1"/>
    <col min="16133" max="16133" width="15.85546875" style="47" customWidth="1"/>
    <col min="16134" max="16148" width="0" style="47" hidden="1" customWidth="1"/>
    <col min="16149" max="16384" width="9.140625" style="47"/>
  </cols>
  <sheetData>
    <row r="1" spans="2:25" s="115" customFormat="1" ht="96.75" customHeight="1" x14ac:dyDescent="0.25">
      <c r="B1" s="116" t="s">
        <v>157</v>
      </c>
      <c r="C1" s="117"/>
      <c r="D1" s="117"/>
      <c r="E1" s="117"/>
      <c r="F1" s="117"/>
      <c r="G1" s="117"/>
      <c r="H1" s="117"/>
      <c r="I1" s="117"/>
      <c r="J1" s="117"/>
    </row>
    <row r="2" spans="2:25" ht="20.25" customHeight="1" x14ac:dyDescent="0.2">
      <c r="B2" s="121" t="s">
        <v>81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2:25" ht="12.75" customHeight="1" x14ac:dyDescent="0.2">
      <c r="B3" s="122" t="s">
        <v>82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2:25" ht="14.25" customHeight="1" x14ac:dyDescent="0.2">
      <c r="B4" s="121" t="s">
        <v>152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</row>
    <row r="5" spans="2:25" ht="14.25" customHeight="1" x14ac:dyDescent="0.2">
      <c r="B5" s="121" t="s">
        <v>142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2:25" ht="15" customHeight="1" x14ac:dyDescent="0.2">
      <c r="B6" s="121" t="s">
        <v>143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</row>
    <row r="7" spans="2:25" ht="10.15" hidden="1" customHeight="1" x14ac:dyDescent="0.2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2:25" ht="19.5" customHeight="1" x14ac:dyDescent="0.2">
      <c r="B8" s="112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2:25" ht="68.25" customHeight="1" x14ac:dyDescent="0.3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2:25" ht="13.5" customHeight="1" x14ac:dyDescent="0.2">
      <c r="B10" s="49"/>
      <c r="C10" s="50"/>
      <c r="D10" s="50"/>
      <c r="E10" s="50"/>
      <c r="F10" s="50"/>
      <c r="G10" s="50"/>
      <c r="H10" s="50"/>
      <c r="I10" s="50"/>
      <c r="J10" s="50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2:25" ht="57" hidden="1" customHeight="1" x14ac:dyDescent="0.2">
      <c r="B11" s="49"/>
      <c r="C11" s="50"/>
      <c r="D11" s="50"/>
      <c r="E11" s="50"/>
      <c r="F11" s="50"/>
      <c r="G11" s="50"/>
      <c r="H11" s="50"/>
      <c r="I11" s="50"/>
      <c r="J11" s="50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2:25" ht="9.75" customHeight="1" x14ac:dyDescent="0.2">
      <c r="B12" s="123" t="s">
        <v>84</v>
      </c>
      <c r="C12" s="119" t="s">
        <v>35</v>
      </c>
      <c r="D12" s="119" t="s">
        <v>36</v>
      </c>
      <c r="E12" s="119" t="s">
        <v>85</v>
      </c>
      <c r="F12" s="119" t="s">
        <v>86</v>
      </c>
      <c r="G12" s="123" t="s">
        <v>84</v>
      </c>
      <c r="H12" s="123" t="s">
        <v>37</v>
      </c>
      <c r="I12" s="48"/>
      <c r="J12" s="124" t="s">
        <v>37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2:25" ht="9.75" customHeight="1" x14ac:dyDescent="0.2">
      <c r="B13" s="123"/>
      <c r="C13" s="120" t="s">
        <v>87</v>
      </c>
      <c r="D13" s="120" t="s">
        <v>88</v>
      </c>
      <c r="E13" s="120" t="s">
        <v>85</v>
      </c>
      <c r="F13" s="120" t="s">
        <v>86</v>
      </c>
      <c r="G13" s="123"/>
      <c r="H13" s="123"/>
      <c r="I13" s="48"/>
      <c r="J13" s="125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2:25" ht="39.75" customHeight="1" x14ac:dyDescent="0.2">
      <c r="B14" s="101" t="s">
        <v>150</v>
      </c>
      <c r="C14" s="100" t="s">
        <v>151</v>
      </c>
      <c r="D14" s="100"/>
      <c r="E14" s="100"/>
      <c r="F14" s="100"/>
      <c r="G14" s="99"/>
      <c r="H14" s="99"/>
      <c r="I14" s="48"/>
      <c r="J14" s="107">
        <f>SUM(J15)</f>
        <v>600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2:25" ht="51" customHeight="1" x14ac:dyDescent="0.2">
      <c r="B15" s="103" t="s">
        <v>146</v>
      </c>
      <c r="C15" s="69" t="s">
        <v>151</v>
      </c>
      <c r="D15" s="69" t="s">
        <v>3</v>
      </c>
      <c r="E15" s="69"/>
      <c r="F15" s="69"/>
      <c r="G15" s="105"/>
      <c r="H15" s="105"/>
      <c r="I15" s="106"/>
      <c r="J15" s="108">
        <v>600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2:25" ht="37.15" customHeight="1" x14ac:dyDescent="0.25">
      <c r="B16" s="51" t="s">
        <v>39</v>
      </c>
      <c r="C16" s="52" t="s">
        <v>40</v>
      </c>
      <c r="D16" s="53" t="s">
        <v>89</v>
      </c>
      <c r="E16" s="53" t="s">
        <v>89</v>
      </c>
      <c r="F16" s="54" t="s">
        <v>89</v>
      </c>
      <c r="G16" s="54" t="s">
        <v>89</v>
      </c>
      <c r="H16" s="54" t="s">
        <v>89</v>
      </c>
      <c r="I16" s="55" t="s">
        <v>90</v>
      </c>
      <c r="J16" s="56">
        <f>J21+J28+J17</f>
        <v>5448.1129999999994</v>
      </c>
      <c r="K16" s="56">
        <v>9388.6</v>
      </c>
      <c r="L16" s="56">
        <v>9433.5</v>
      </c>
      <c r="M16" s="55" t="s">
        <v>90</v>
      </c>
    </row>
    <row r="17" spans="2:13" ht="41.25" customHeight="1" x14ac:dyDescent="0.25">
      <c r="B17" s="57" t="s">
        <v>91</v>
      </c>
      <c r="C17" s="53" t="s">
        <v>92</v>
      </c>
      <c r="D17" s="59"/>
      <c r="E17" s="53"/>
      <c r="F17" s="53"/>
      <c r="G17" s="54"/>
      <c r="H17" s="54"/>
      <c r="I17" s="54"/>
      <c r="J17" s="60">
        <f>SUM(J18:J20)</f>
        <v>99.663000000000011</v>
      </c>
      <c r="K17" s="61" t="e">
        <f>K18+#REF!</f>
        <v>#REF!</v>
      </c>
      <c r="L17" s="56"/>
      <c r="M17" s="55"/>
    </row>
    <row r="18" spans="2:13" ht="50.25" customHeight="1" x14ac:dyDescent="0.25">
      <c r="B18" s="62" t="s">
        <v>32</v>
      </c>
      <c r="C18" s="63" t="s">
        <v>47</v>
      </c>
      <c r="D18" s="64">
        <v>100</v>
      </c>
      <c r="E18" s="65"/>
      <c r="F18" s="66"/>
      <c r="G18" s="66"/>
      <c r="H18" s="66"/>
      <c r="I18" s="67"/>
      <c r="J18" s="68">
        <f>58.551+17.682+1.4</f>
        <v>77.63300000000001</v>
      </c>
      <c r="K18" s="56"/>
      <c r="L18" s="56"/>
      <c r="M18" s="55"/>
    </row>
    <row r="19" spans="2:13" ht="52.5" customHeight="1" x14ac:dyDescent="0.25">
      <c r="B19" s="62" t="s">
        <v>32</v>
      </c>
      <c r="C19" s="63" t="s">
        <v>47</v>
      </c>
      <c r="D19" s="69" t="s">
        <v>3</v>
      </c>
      <c r="E19" s="69"/>
      <c r="F19" s="70"/>
      <c r="G19" s="70"/>
      <c r="H19" s="70"/>
      <c r="I19" s="71"/>
      <c r="J19" s="72">
        <v>12.5</v>
      </c>
      <c r="K19" s="56"/>
      <c r="L19" s="56"/>
      <c r="M19" s="55"/>
    </row>
    <row r="20" spans="2:13" ht="41.25" customHeight="1" x14ac:dyDescent="0.25">
      <c r="B20" s="73" t="s">
        <v>93</v>
      </c>
      <c r="C20" s="63" t="s">
        <v>48</v>
      </c>
      <c r="D20" s="75">
        <v>100</v>
      </c>
      <c r="E20" s="65"/>
      <c r="F20" s="70"/>
      <c r="G20" s="70"/>
      <c r="H20" s="70"/>
      <c r="I20" s="71"/>
      <c r="J20" s="68">
        <v>9.5299999999999994</v>
      </c>
      <c r="K20" s="56"/>
      <c r="L20" s="56"/>
      <c r="M20" s="55"/>
    </row>
    <row r="21" spans="2:13" ht="69.75" customHeight="1" x14ac:dyDescent="0.25">
      <c r="B21" s="57" t="s">
        <v>94</v>
      </c>
      <c r="C21" s="52" t="s">
        <v>95</v>
      </c>
      <c r="D21" s="76"/>
      <c r="E21" s="52" t="s">
        <v>96</v>
      </c>
      <c r="F21" s="77" t="s">
        <v>97</v>
      </c>
      <c r="G21" s="77"/>
      <c r="H21" s="77"/>
      <c r="I21" s="77"/>
      <c r="J21" s="78">
        <f>SUM(J22+J25)</f>
        <v>22.119999999999997</v>
      </c>
      <c r="K21" s="56"/>
      <c r="L21" s="56"/>
      <c r="M21" s="55"/>
    </row>
    <row r="22" spans="2:13" ht="40.5" customHeight="1" x14ac:dyDescent="0.25">
      <c r="B22" s="67" t="s">
        <v>98</v>
      </c>
      <c r="C22" s="65" t="s">
        <v>57</v>
      </c>
      <c r="D22" s="65"/>
      <c r="E22" s="65"/>
      <c r="F22" s="66"/>
      <c r="G22" s="66"/>
      <c r="H22" s="66"/>
      <c r="I22" s="67"/>
      <c r="J22" s="79">
        <f>SUM(J23:J24)</f>
        <v>20.22</v>
      </c>
      <c r="K22" s="56"/>
      <c r="L22" s="56"/>
      <c r="M22" s="55"/>
    </row>
    <row r="23" spans="2:13" ht="73.5" customHeight="1" x14ac:dyDescent="0.25">
      <c r="B23" s="67" t="s">
        <v>99</v>
      </c>
      <c r="C23" s="65" t="s">
        <v>57</v>
      </c>
      <c r="D23" s="65" t="s">
        <v>10</v>
      </c>
      <c r="E23" s="65"/>
      <c r="F23" s="66"/>
      <c r="G23" s="66"/>
      <c r="H23" s="66"/>
      <c r="I23" s="67"/>
      <c r="J23" s="79">
        <v>15.22</v>
      </c>
      <c r="K23" s="56"/>
      <c r="L23" s="56"/>
      <c r="M23" s="55"/>
    </row>
    <row r="24" spans="2:13" ht="63.75" customHeight="1" x14ac:dyDescent="0.25">
      <c r="B24" s="67" t="s">
        <v>100</v>
      </c>
      <c r="C24" s="65" t="s">
        <v>57</v>
      </c>
      <c r="D24" s="65" t="s">
        <v>3</v>
      </c>
      <c r="E24" s="65"/>
      <c r="F24" s="66"/>
      <c r="G24" s="66"/>
      <c r="H24" s="66"/>
      <c r="I24" s="67"/>
      <c r="J24" s="79">
        <v>5</v>
      </c>
      <c r="K24" s="56"/>
      <c r="L24" s="56"/>
      <c r="M24" s="55"/>
    </row>
    <row r="25" spans="2:13" ht="37.5" customHeight="1" x14ac:dyDescent="0.25">
      <c r="B25" s="67" t="s">
        <v>98</v>
      </c>
      <c r="C25" s="65" t="s">
        <v>57</v>
      </c>
      <c r="D25" s="65"/>
      <c r="E25" s="65"/>
      <c r="F25" s="66"/>
      <c r="G25" s="66"/>
      <c r="H25" s="66"/>
      <c r="I25" s="67"/>
      <c r="J25" s="79">
        <f>SUM(J26:J27)</f>
        <v>1.9</v>
      </c>
      <c r="K25" s="56"/>
      <c r="L25" s="56"/>
      <c r="M25" s="55"/>
    </row>
    <row r="26" spans="2:13" ht="71.25" customHeight="1" x14ac:dyDescent="0.25">
      <c r="B26" s="67" t="s">
        <v>101</v>
      </c>
      <c r="C26" s="65" t="s">
        <v>57</v>
      </c>
      <c r="D26" s="65" t="s">
        <v>10</v>
      </c>
      <c r="E26" s="65"/>
      <c r="F26" s="66"/>
      <c r="G26" s="66"/>
      <c r="H26" s="66"/>
      <c r="I26" s="67"/>
      <c r="J26" s="79">
        <v>0.9</v>
      </c>
      <c r="K26" s="56"/>
      <c r="L26" s="56"/>
      <c r="M26" s="55"/>
    </row>
    <row r="27" spans="2:13" ht="64.5" customHeight="1" x14ac:dyDescent="0.25">
      <c r="B27" s="67" t="s">
        <v>101</v>
      </c>
      <c r="C27" s="65" t="s">
        <v>57</v>
      </c>
      <c r="D27" s="65" t="s">
        <v>3</v>
      </c>
      <c r="E27" s="65"/>
      <c r="F27" s="66"/>
      <c r="G27" s="66"/>
      <c r="H27" s="66"/>
      <c r="I27" s="67"/>
      <c r="J27" s="79">
        <v>1</v>
      </c>
      <c r="K27" s="56"/>
      <c r="L27" s="56"/>
      <c r="M27" s="55"/>
    </row>
    <row r="28" spans="2:13" ht="22.5" customHeight="1" x14ac:dyDescent="0.25">
      <c r="B28" s="80" t="s">
        <v>102</v>
      </c>
      <c r="C28" s="58" t="s">
        <v>103</v>
      </c>
      <c r="D28" s="53" t="s">
        <v>89</v>
      </c>
      <c r="E28" s="53" t="s">
        <v>89</v>
      </c>
      <c r="F28" s="54" t="s">
        <v>89</v>
      </c>
      <c r="G28" s="54" t="s">
        <v>89</v>
      </c>
      <c r="H28" s="54" t="s">
        <v>89</v>
      </c>
      <c r="I28" s="55" t="s">
        <v>104</v>
      </c>
      <c r="J28" s="56">
        <f>SUM(J29:J52)</f>
        <v>5326.33</v>
      </c>
      <c r="K28" s="56">
        <v>1043.4000000000001</v>
      </c>
      <c r="L28" s="56">
        <v>1043.4000000000001</v>
      </c>
      <c r="M28" s="55" t="s">
        <v>104</v>
      </c>
    </row>
    <row r="29" spans="2:13" ht="31.5" customHeight="1" x14ac:dyDescent="0.25">
      <c r="B29" s="109" t="s">
        <v>79</v>
      </c>
      <c r="C29" s="74" t="s">
        <v>80</v>
      </c>
      <c r="D29" s="65" t="s">
        <v>147</v>
      </c>
      <c r="E29" s="65"/>
      <c r="F29" s="66"/>
      <c r="G29" s="66"/>
      <c r="H29" s="66"/>
      <c r="I29" s="67"/>
      <c r="J29" s="79">
        <v>131</v>
      </c>
      <c r="K29" s="56"/>
      <c r="L29" s="56"/>
      <c r="M29" s="55"/>
    </row>
    <row r="30" spans="2:13" ht="36.75" customHeight="1" x14ac:dyDescent="0.25">
      <c r="B30" s="67" t="s">
        <v>6</v>
      </c>
      <c r="C30" s="65" t="s">
        <v>58</v>
      </c>
      <c r="D30" s="65" t="s">
        <v>7</v>
      </c>
      <c r="E30" s="65" t="s">
        <v>89</v>
      </c>
      <c r="F30" s="66" t="s">
        <v>89</v>
      </c>
      <c r="G30" s="66" t="s">
        <v>89</v>
      </c>
      <c r="H30" s="66" t="s">
        <v>89</v>
      </c>
      <c r="I30" s="67" t="s">
        <v>105</v>
      </c>
      <c r="J30" s="79">
        <v>5</v>
      </c>
      <c r="K30" s="56"/>
      <c r="L30" s="56"/>
      <c r="M30" s="55"/>
    </row>
    <row r="31" spans="2:13" ht="36.75" customHeight="1" x14ac:dyDescent="0.25">
      <c r="B31" s="67" t="s">
        <v>6</v>
      </c>
      <c r="C31" s="65" t="s">
        <v>58</v>
      </c>
      <c r="D31" s="65" t="s">
        <v>3</v>
      </c>
      <c r="E31" s="65"/>
      <c r="F31" s="66"/>
      <c r="G31" s="66"/>
      <c r="H31" s="66"/>
      <c r="I31" s="67"/>
      <c r="J31" s="79">
        <v>109.14</v>
      </c>
      <c r="K31" s="56"/>
      <c r="L31" s="56"/>
      <c r="M31" s="55"/>
    </row>
    <row r="32" spans="2:13" ht="23.25" customHeight="1" x14ac:dyDescent="0.25">
      <c r="B32" s="67" t="s">
        <v>9</v>
      </c>
      <c r="C32" s="65" t="s">
        <v>59</v>
      </c>
      <c r="D32" s="65" t="s">
        <v>10</v>
      </c>
      <c r="E32" s="65" t="s">
        <v>89</v>
      </c>
      <c r="F32" s="66" t="s">
        <v>89</v>
      </c>
      <c r="G32" s="66" t="s">
        <v>89</v>
      </c>
      <c r="H32" s="66" t="s">
        <v>89</v>
      </c>
      <c r="I32" s="67" t="s">
        <v>9</v>
      </c>
      <c r="J32" s="79">
        <v>740.68</v>
      </c>
      <c r="K32" s="79">
        <v>1043.4000000000001</v>
      </c>
      <c r="L32" s="79">
        <v>1043.4000000000001</v>
      </c>
      <c r="M32" s="67" t="s">
        <v>9</v>
      </c>
    </row>
    <row r="33" spans="2:15" ht="49.5" customHeight="1" x14ac:dyDescent="0.25">
      <c r="B33" s="67" t="s">
        <v>106</v>
      </c>
      <c r="C33" s="65" t="s">
        <v>60</v>
      </c>
      <c r="D33" s="65" t="s">
        <v>10</v>
      </c>
      <c r="E33" s="65" t="s">
        <v>89</v>
      </c>
      <c r="F33" s="66" t="s">
        <v>89</v>
      </c>
      <c r="G33" s="66" t="s">
        <v>89</v>
      </c>
      <c r="H33" s="66" t="s">
        <v>89</v>
      </c>
      <c r="I33" s="67" t="s">
        <v>107</v>
      </c>
      <c r="J33" s="79">
        <v>2163.1</v>
      </c>
      <c r="K33" s="61"/>
      <c r="L33" s="61"/>
      <c r="M33" s="81"/>
    </row>
    <row r="34" spans="2:15" ht="59.25" customHeight="1" x14ac:dyDescent="0.25">
      <c r="B34" s="67" t="s">
        <v>106</v>
      </c>
      <c r="C34" s="65" t="s">
        <v>60</v>
      </c>
      <c r="D34" s="63" t="s">
        <v>3</v>
      </c>
      <c r="E34" s="63" t="s">
        <v>89</v>
      </c>
      <c r="F34" s="82" t="s">
        <v>89</v>
      </c>
      <c r="G34" s="82" t="s">
        <v>89</v>
      </c>
      <c r="H34" s="82" t="s">
        <v>89</v>
      </c>
      <c r="I34" s="81" t="s">
        <v>108</v>
      </c>
      <c r="J34" s="61">
        <f>513.62+100</f>
        <v>613.62</v>
      </c>
      <c r="K34" s="61"/>
      <c r="L34" s="61"/>
      <c r="M34" s="81"/>
      <c r="O34" s="83"/>
    </row>
    <row r="35" spans="2:15" ht="54.75" customHeight="1" x14ac:dyDescent="0.25">
      <c r="B35" s="67" t="s">
        <v>106</v>
      </c>
      <c r="C35" s="65" t="s">
        <v>60</v>
      </c>
      <c r="D35" s="63" t="s">
        <v>7</v>
      </c>
      <c r="E35" s="63"/>
      <c r="F35" s="82"/>
      <c r="G35" s="82"/>
      <c r="H35" s="82"/>
      <c r="I35" s="81"/>
      <c r="J35" s="61">
        <v>21.07</v>
      </c>
      <c r="K35" s="61"/>
      <c r="L35" s="61"/>
      <c r="M35" s="81"/>
      <c r="O35" s="83"/>
    </row>
    <row r="36" spans="2:15" ht="54.75" customHeight="1" x14ac:dyDescent="0.25">
      <c r="B36" s="67" t="s">
        <v>109</v>
      </c>
      <c r="C36" s="65" t="s">
        <v>110</v>
      </c>
      <c r="D36" s="65" t="s">
        <v>111</v>
      </c>
      <c r="E36" s="65"/>
      <c r="F36" s="66"/>
      <c r="G36" s="66"/>
      <c r="H36" s="66"/>
      <c r="I36" s="67"/>
      <c r="J36" s="79">
        <v>44.4</v>
      </c>
      <c r="K36" s="61"/>
      <c r="L36" s="61"/>
      <c r="M36" s="81"/>
      <c r="O36" s="83"/>
    </row>
    <row r="37" spans="2:15" ht="54.75" customHeight="1" x14ac:dyDescent="0.25">
      <c r="B37" s="67" t="s">
        <v>109</v>
      </c>
      <c r="C37" s="65" t="s">
        <v>50</v>
      </c>
      <c r="D37" s="65" t="s">
        <v>111</v>
      </c>
      <c r="E37" s="65"/>
      <c r="F37" s="66"/>
      <c r="G37" s="66"/>
      <c r="H37" s="66"/>
      <c r="I37" s="67"/>
      <c r="J37" s="79">
        <v>15.9</v>
      </c>
      <c r="K37" s="61"/>
      <c r="L37" s="61"/>
      <c r="M37" s="81"/>
      <c r="O37" s="83"/>
    </row>
    <row r="38" spans="2:15" ht="36.75" customHeight="1" x14ac:dyDescent="0.25">
      <c r="B38" s="67" t="s">
        <v>2</v>
      </c>
      <c r="C38" s="65" t="s">
        <v>41</v>
      </c>
      <c r="D38" s="65" t="s">
        <v>3</v>
      </c>
      <c r="E38" s="65" t="s">
        <v>89</v>
      </c>
      <c r="F38" s="66" t="s">
        <v>89</v>
      </c>
      <c r="G38" s="66" t="s">
        <v>89</v>
      </c>
      <c r="H38" s="66" t="s">
        <v>89</v>
      </c>
      <c r="I38" s="67" t="s">
        <v>107</v>
      </c>
      <c r="J38" s="79">
        <v>5</v>
      </c>
      <c r="K38" s="79">
        <v>12.5</v>
      </c>
      <c r="L38" s="79">
        <v>13.2</v>
      </c>
      <c r="M38" s="67" t="s">
        <v>107</v>
      </c>
    </row>
    <row r="39" spans="2:15" ht="64.5" customHeight="1" x14ac:dyDescent="0.25">
      <c r="B39" s="67" t="s">
        <v>144</v>
      </c>
      <c r="C39" s="65" t="s">
        <v>54</v>
      </c>
      <c r="D39" s="65" t="s">
        <v>3</v>
      </c>
      <c r="E39" s="65"/>
      <c r="F39" s="66"/>
      <c r="G39" s="66"/>
      <c r="H39" s="66"/>
      <c r="I39" s="67"/>
      <c r="J39" s="79">
        <f>99.2</f>
        <v>99.2</v>
      </c>
      <c r="K39" s="79"/>
      <c r="L39" s="79"/>
      <c r="M39" s="67"/>
    </row>
    <row r="40" spans="2:15" ht="58.5" customHeight="1" x14ac:dyDescent="0.25">
      <c r="B40" s="67" t="s">
        <v>72</v>
      </c>
      <c r="C40" s="65" t="s">
        <v>73</v>
      </c>
      <c r="D40" s="65" t="s">
        <v>3</v>
      </c>
      <c r="E40" s="65" t="s">
        <v>89</v>
      </c>
      <c r="F40" s="65" t="s">
        <v>89</v>
      </c>
      <c r="G40" s="66" t="s">
        <v>89</v>
      </c>
      <c r="H40" s="66" t="s">
        <v>89</v>
      </c>
      <c r="I40" s="66" t="s">
        <v>89</v>
      </c>
      <c r="J40" s="79">
        <v>6.32</v>
      </c>
      <c r="K40" s="79" t="e">
        <f>#REF!</f>
        <v>#REF!</v>
      </c>
      <c r="L40" s="79"/>
      <c r="M40" s="67"/>
    </row>
    <row r="41" spans="2:15" ht="45.75" customHeight="1" x14ac:dyDescent="0.25">
      <c r="B41" s="67" t="s">
        <v>112</v>
      </c>
      <c r="C41" s="65" t="s">
        <v>113</v>
      </c>
      <c r="D41" s="65" t="s">
        <v>7</v>
      </c>
      <c r="E41" s="65"/>
      <c r="F41" s="65"/>
      <c r="G41" s="66"/>
      <c r="H41" s="66"/>
      <c r="I41" s="66"/>
      <c r="J41" s="79">
        <v>0</v>
      </c>
      <c r="K41" s="79"/>
      <c r="L41" s="79"/>
      <c r="M41" s="67"/>
    </row>
    <row r="42" spans="2:15" ht="45.75" customHeight="1" x14ac:dyDescent="0.25">
      <c r="B42" s="67" t="s">
        <v>114</v>
      </c>
      <c r="C42" s="65" t="s">
        <v>62</v>
      </c>
      <c r="D42" s="65" t="s">
        <v>3</v>
      </c>
      <c r="E42" s="65"/>
      <c r="F42" s="65"/>
      <c r="G42" s="66"/>
      <c r="H42" s="66"/>
      <c r="I42" s="66"/>
      <c r="J42" s="79">
        <v>0</v>
      </c>
      <c r="K42" s="79"/>
      <c r="L42" s="79"/>
      <c r="M42" s="67"/>
    </row>
    <row r="43" spans="2:15" ht="37.15" customHeight="1" x14ac:dyDescent="0.25">
      <c r="B43" s="67" t="s">
        <v>114</v>
      </c>
      <c r="C43" s="65" t="s">
        <v>62</v>
      </c>
      <c r="D43" s="65" t="s">
        <v>7</v>
      </c>
      <c r="E43" s="63"/>
      <c r="F43" s="82"/>
      <c r="G43" s="82"/>
      <c r="H43" s="82"/>
      <c r="I43" s="81"/>
      <c r="J43" s="79">
        <v>43.6</v>
      </c>
      <c r="K43" s="61"/>
      <c r="L43" s="61"/>
      <c r="M43" s="81"/>
    </row>
    <row r="44" spans="2:15" ht="63.75" customHeight="1" x14ac:dyDescent="0.25">
      <c r="B44" s="67" t="s">
        <v>145</v>
      </c>
      <c r="C44" s="65" t="s">
        <v>51</v>
      </c>
      <c r="D44" s="65" t="s">
        <v>3</v>
      </c>
      <c r="E44" s="65"/>
      <c r="F44" s="66"/>
      <c r="G44" s="66"/>
      <c r="H44" s="66"/>
      <c r="I44" s="67"/>
      <c r="J44" s="79">
        <v>41.49</v>
      </c>
      <c r="K44" s="61"/>
      <c r="L44" s="61"/>
      <c r="M44" s="81"/>
    </row>
    <row r="45" spans="2:15" ht="48" customHeight="1" x14ac:dyDescent="0.25">
      <c r="B45" s="67" t="s">
        <v>22</v>
      </c>
      <c r="C45" s="65" t="s">
        <v>52</v>
      </c>
      <c r="D45" s="65" t="s">
        <v>3</v>
      </c>
      <c r="E45" s="65"/>
      <c r="F45" s="66"/>
      <c r="G45" s="66"/>
      <c r="H45" s="66"/>
      <c r="I45" s="67"/>
      <c r="J45" s="79">
        <v>377.67</v>
      </c>
      <c r="K45" s="61"/>
      <c r="L45" s="61"/>
      <c r="M45" s="81"/>
    </row>
    <row r="46" spans="2:15" ht="39.75" customHeight="1" x14ac:dyDescent="0.25">
      <c r="B46" s="67" t="s">
        <v>21</v>
      </c>
      <c r="C46" s="65" t="s">
        <v>53</v>
      </c>
      <c r="D46" s="65" t="s">
        <v>3</v>
      </c>
      <c r="E46" s="65"/>
      <c r="F46" s="66"/>
      <c r="G46" s="66"/>
      <c r="H46" s="66"/>
      <c r="I46" s="67"/>
      <c r="J46" s="79">
        <v>46.05</v>
      </c>
      <c r="K46" s="61"/>
      <c r="L46" s="61"/>
      <c r="M46" s="81"/>
    </row>
    <row r="47" spans="2:15" ht="35.25" customHeight="1" x14ac:dyDescent="0.25">
      <c r="B47" s="67" t="s">
        <v>26</v>
      </c>
      <c r="C47" s="65" t="s">
        <v>63</v>
      </c>
      <c r="D47" s="65" t="s">
        <v>3</v>
      </c>
      <c r="E47" s="65" t="s">
        <v>89</v>
      </c>
      <c r="F47" s="66" t="s">
        <v>89</v>
      </c>
      <c r="G47" s="66" t="s">
        <v>89</v>
      </c>
      <c r="H47" s="66" t="s">
        <v>89</v>
      </c>
      <c r="I47" s="67" t="s">
        <v>115</v>
      </c>
      <c r="J47" s="79">
        <f>462.96</f>
        <v>462.96</v>
      </c>
      <c r="K47" s="79">
        <v>2724.3</v>
      </c>
      <c r="L47" s="79">
        <v>2907</v>
      </c>
      <c r="M47" s="67" t="s">
        <v>115</v>
      </c>
    </row>
    <row r="48" spans="2:15" ht="51.75" customHeight="1" x14ac:dyDescent="0.25">
      <c r="B48" s="67" t="s">
        <v>116</v>
      </c>
      <c r="C48" s="65" t="s">
        <v>64</v>
      </c>
      <c r="D48" s="65" t="s">
        <v>3</v>
      </c>
      <c r="E48" s="65" t="s">
        <v>89</v>
      </c>
      <c r="F48" s="66" t="s">
        <v>89</v>
      </c>
      <c r="G48" s="66" t="s">
        <v>89</v>
      </c>
      <c r="H48" s="66" t="s">
        <v>89</v>
      </c>
      <c r="I48" s="67" t="s">
        <v>117</v>
      </c>
      <c r="J48" s="79">
        <f>153.65+23</f>
        <v>176.65</v>
      </c>
      <c r="K48" s="79">
        <v>2976.8</v>
      </c>
      <c r="L48" s="79">
        <v>2840.46</v>
      </c>
      <c r="M48" s="67" t="s">
        <v>117</v>
      </c>
    </row>
    <row r="49" spans="2:13" ht="51.75" customHeight="1" x14ac:dyDescent="0.25">
      <c r="B49" s="67" t="s">
        <v>116</v>
      </c>
      <c r="C49" s="65" t="s">
        <v>64</v>
      </c>
      <c r="D49" s="65" t="s">
        <v>7</v>
      </c>
      <c r="E49" s="65"/>
      <c r="F49" s="66"/>
      <c r="G49" s="66"/>
      <c r="H49" s="66"/>
      <c r="I49" s="67"/>
      <c r="J49" s="79">
        <v>1.22</v>
      </c>
      <c r="K49" s="79"/>
      <c r="L49" s="79"/>
      <c r="M49" s="67"/>
    </row>
    <row r="50" spans="2:13" ht="33" customHeight="1" x14ac:dyDescent="0.25">
      <c r="B50" s="67" t="s">
        <v>24</v>
      </c>
      <c r="C50" s="65" t="s">
        <v>65</v>
      </c>
      <c r="D50" s="65" t="s">
        <v>10</v>
      </c>
      <c r="E50" s="65"/>
      <c r="F50" s="66"/>
      <c r="G50" s="66"/>
      <c r="H50" s="66"/>
      <c r="I50" s="67"/>
      <c r="J50" s="79"/>
      <c r="K50" s="79"/>
      <c r="L50" s="79"/>
      <c r="M50" s="67"/>
    </row>
    <row r="51" spans="2:13" ht="30.75" customHeight="1" x14ac:dyDescent="0.25">
      <c r="B51" s="67" t="s">
        <v>24</v>
      </c>
      <c r="C51" s="65" t="s">
        <v>65</v>
      </c>
      <c r="D51" s="65" t="s">
        <v>3</v>
      </c>
      <c r="E51" s="65"/>
      <c r="F51" s="66"/>
      <c r="G51" s="66"/>
      <c r="H51" s="66"/>
      <c r="I51" s="67"/>
      <c r="J51" s="79">
        <f>200+22.26</f>
        <v>222.26</v>
      </c>
      <c r="K51" s="79"/>
      <c r="L51" s="79"/>
      <c r="M51" s="67"/>
    </row>
    <row r="52" spans="2:13" ht="24.75" customHeight="1" x14ac:dyDescent="0.25">
      <c r="B52" s="67" t="s">
        <v>118</v>
      </c>
      <c r="C52" s="65" t="s">
        <v>119</v>
      </c>
      <c r="D52" s="65" t="s">
        <v>3</v>
      </c>
      <c r="E52" s="65"/>
      <c r="F52" s="66"/>
      <c r="G52" s="66"/>
      <c r="H52" s="66"/>
      <c r="I52" s="67"/>
      <c r="J52" s="79"/>
      <c r="K52" s="79"/>
      <c r="L52" s="79"/>
      <c r="M52" s="67"/>
    </row>
    <row r="53" spans="2:13" ht="18.600000000000001" customHeight="1" x14ac:dyDescent="0.25">
      <c r="B53" s="114" t="s">
        <v>120</v>
      </c>
      <c r="C53" s="53" t="s">
        <v>89</v>
      </c>
      <c r="D53" s="53" t="s">
        <v>89</v>
      </c>
      <c r="E53" s="53" t="s">
        <v>89</v>
      </c>
      <c r="F53" s="54" t="s">
        <v>89</v>
      </c>
      <c r="G53" s="54" t="s">
        <v>89</v>
      </c>
      <c r="H53" s="54" t="s">
        <v>89</v>
      </c>
      <c r="I53" s="84" t="s">
        <v>120</v>
      </c>
      <c r="J53" s="56">
        <f>J16+J14</f>
        <v>6048.1129999999994</v>
      </c>
      <c r="K53" s="56">
        <v>20390.3</v>
      </c>
      <c r="L53" s="56">
        <v>21018.7</v>
      </c>
      <c r="M53" s="84" t="s">
        <v>120</v>
      </c>
    </row>
    <row r="54" spans="2:13" ht="12.75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</row>
  </sheetData>
  <mergeCells count="15">
    <mergeCell ref="B1:J1"/>
    <mergeCell ref="B9:J9"/>
    <mergeCell ref="E12:E13"/>
    <mergeCell ref="F12:F13"/>
    <mergeCell ref="B2:Y2"/>
    <mergeCell ref="B3:Y3"/>
    <mergeCell ref="B4:Y4"/>
    <mergeCell ref="B5:Y5"/>
    <mergeCell ref="B6:Y6"/>
    <mergeCell ref="G12:G13"/>
    <mergeCell ref="H12:H13"/>
    <mergeCell ref="J12:J13"/>
    <mergeCell ref="B12:B13"/>
    <mergeCell ref="C12:C13"/>
    <mergeCell ref="D12:D13"/>
  </mergeCells>
  <pageMargins left="0.7" right="0.7" top="0.75" bottom="0.75" header="0.3" footer="0.3"/>
  <pageSetup paperSize="9" scale="7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showGridLines="0" workbookViewId="0">
      <selection activeCell="E47" sqref="E47"/>
    </sheetView>
  </sheetViews>
  <sheetFormatPr defaultColWidth="8.85546875" defaultRowHeight="15" x14ac:dyDescent="0.25"/>
  <cols>
    <col min="1" max="1" width="42.7109375" style="1" customWidth="1"/>
    <col min="2" max="2" width="11.7109375" style="1" customWidth="1"/>
    <col min="3" max="3" width="13.7109375" style="1" customWidth="1"/>
    <col min="4" max="4" width="8" style="1" customWidth="1"/>
    <col min="5" max="5" width="17.28515625" style="1" customWidth="1"/>
    <col min="6" max="16384" width="8.85546875" style="1"/>
  </cols>
  <sheetData>
    <row r="1" spans="1:5" ht="101.25" customHeight="1" x14ac:dyDescent="0.25">
      <c r="A1" s="126" t="s">
        <v>158</v>
      </c>
      <c r="B1" s="127"/>
      <c r="C1" s="127"/>
      <c r="D1" s="127"/>
      <c r="E1" s="127"/>
    </row>
    <row r="2" spans="1:5" ht="15.2" customHeight="1" x14ac:dyDescent="0.25">
      <c r="A2" s="133" t="s">
        <v>155</v>
      </c>
      <c r="B2" s="133"/>
      <c r="C2" s="133"/>
      <c r="D2" s="133"/>
      <c r="E2" s="133"/>
    </row>
    <row r="3" spans="1:5" ht="15.2" customHeight="1" x14ac:dyDescent="0.25">
      <c r="A3" s="133" t="s">
        <v>153</v>
      </c>
      <c r="B3" s="137"/>
      <c r="C3" s="137"/>
      <c r="D3" s="137"/>
      <c r="E3" s="137"/>
    </row>
    <row r="4" spans="1:5" ht="15.2" customHeight="1" x14ac:dyDescent="0.25">
      <c r="A4" s="133" t="s">
        <v>154</v>
      </c>
      <c r="B4" s="137"/>
      <c r="C4" s="137"/>
      <c r="D4" s="137"/>
      <c r="E4" s="137"/>
    </row>
    <row r="5" spans="1:5" ht="15.2" customHeight="1" x14ac:dyDescent="0.25">
      <c r="A5" s="133" t="s">
        <v>148</v>
      </c>
      <c r="B5" s="137"/>
      <c r="C5" s="137"/>
      <c r="D5" s="137"/>
      <c r="E5" s="137"/>
    </row>
    <row r="6" spans="1:5" ht="15" customHeight="1" x14ac:dyDescent="0.25">
      <c r="A6" s="130"/>
      <c r="B6" s="138"/>
      <c r="C6" s="138"/>
      <c r="D6" s="138"/>
      <c r="E6" s="138"/>
    </row>
    <row r="7" spans="1:5" ht="18" customHeight="1" x14ac:dyDescent="0.25">
      <c r="A7" s="130" t="s">
        <v>66</v>
      </c>
      <c r="B7" s="130"/>
      <c r="C7" s="130"/>
      <c r="D7" s="130"/>
      <c r="E7" s="130"/>
    </row>
    <row r="8" spans="1:5" ht="18" customHeight="1" x14ac:dyDescent="0.25">
      <c r="A8" s="129" t="s">
        <v>75</v>
      </c>
      <c r="B8" s="130"/>
      <c r="C8" s="130"/>
      <c r="D8" s="130"/>
      <c r="E8" s="130"/>
    </row>
    <row r="9" spans="1:5" ht="14.45" customHeight="1" x14ac:dyDescent="0.25">
      <c r="A9" s="134"/>
      <c r="B9" s="134"/>
      <c r="C9" s="134"/>
      <c r="D9" s="134"/>
      <c r="E9" s="134"/>
    </row>
    <row r="10" spans="1:5" ht="36.200000000000003" customHeight="1" x14ac:dyDescent="0.25">
      <c r="A10" s="135" t="s">
        <v>0</v>
      </c>
      <c r="B10" s="131" t="s">
        <v>34</v>
      </c>
      <c r="C10" s="135" t="s">
        <v>35</v>
      </c>
      <c r="D10" s="131" t="s">
        <v>36</v>
      </c>
      <c r="E10" s="2" t="s">
        <v>37</v>
      </c>
    </row>
    <row r="11" spans="1:5" x14ac:dyDescent="0.25">
      <c r="A11" s="136"/>
      <c r="B11" s="132"/>
      <c r="C11" s="136"/>
      <c r="D11" s="132"/>
      <c r="E11" s="3" t="s">
        <v>38</v>
      </c>
    </row>
    <row r="12" spans="1:5" ht="24" customHeight="1" x14ac:dyDescent="0.25">
      <c r="A12" s="25" t="s">
        <v>74</v>
      </c>
      <c r="B12" s="18"/>
      <c r="C12" s="19"/>
      <c r="D12" s="18"/>
      <c r="E12" s="26">
        <f>E13+E17</f>
        <v>6048.1130000000003</v>
      </c>
    </row>
    <row r="13" spans="1:5" x14ac:dyDescent="0.25">
      <c r="A13" s="16" t="s">
        <v>76</v>
      </c>
      <c r="B13" s="4" t="s">
        <v>1</v>
      </c>
      <c r="C13" s="4"/>
      <c r="D13" s="4"/>
      <c r="E13" s="5">
        <f>E14</f>
        <v>5</v>
      </c>
    </row>
    <row r="14" spans="1:5" ht="25.9" customHeight="1" x14ac:dyDescent="0.25">
      <c r="A14" s="11" t="s">
        <v>39</v>
      </c>
      <c r="B14" s="12" t="s">
        <v>1</v>
      </c>
      <c r="C14" s="12" t="s">
        <v>40</v>
      </c>
      <c r="D14" s="12"/>
      <c r="E14" s="13">
        <f>E15</f>
        <v>5</v>
      </c>
    </row>
    <row r="15" spans="1:5" ht="32.450000000000003" customHeight="1" x14ac:dyDescent="0.25">
      <c r="A15" s="7" t="s">
        <v>2</v>
      </c>
      <c r="B15" s="6" t="s">
        <v>1</v>
      </c>
      <c r="C15" s="17" t="s">
        <v>41</v>
      </c>
      <c r="D15" s="6"/>
      <c r="E15" s="8">
        <f>E16</f>
        <v>5</v>
      </c>
    </row>
    <row r="16" spans="1:5" ht="43.15" customHeight="1" x14ac:dyDescent="0.25">
      <c r="A16" s="9" t="s">
        <v>4</v>
      </c>
      <c r="B16" s="15" t="s">
        <v>1</v>
      </c>
      <c r="C16" s="14"/>
      <c r="D16" s="15" t="s">
        <v>3</v>
      </c>
      <c r="E16" s="8">
        <v>5</v>
      </c>
    </row>
    <row r="17" spans="1:5" ht="25.5" x14ac:dyDescent="0.25">
      <c r="A17" s="16" t="s">
        <v>77</v>
      </c>
      <c r="B17" s="4" t="s">
        <v>5</v>
      </c>
      <c r="C17" s="4"/>
      <c r="D17" s="4"/>
      <c r="E17" s="5">
        <f>E18+E31</f>
        <v>6043.1130000000003</v>
      </c>
    </row>
    <row r="18" spans="1:5" ht="35.450000000000003" customHeight="1" x14ac:dyDescent="0.25">
      <c r="A18" s="34" t="s">
        <v>78</v>
      </c>
      <c r="B18" s="35" t="s">
        <v>5</v>
      </c>
      <c r="C18" s="35" t="s">
        <v>42</v>
      </c>
      <c r="D18" s="35"/>
      <c r="E18" s="36">
        <f>E21+E23+E25+E27+E29+E19</f>
        <v>600</v>
      </c>
    </row>
    <row r="19" spans="1:5" ht="35.450000000000003" customHeight="1" x14ac:dyDescent="0.25">
      <c r="A19" s="23" t="s">
        <v>70</v>
      </c>
      <c r="B19" s="12" t="s">
        <v>5</v>
      </c>
      <c r="C19" s="24" t="s">
        <v>71</v>
      </c>
      <c r="D19" s="12"/>
      <c r="E19" s="13">
        <f>E20</f>
        <v>0</v>
      </c>
    </row>
    <row r="20" spans="1:5" ht="43.15" customHeight="1" x14ac:dyDescent="0.25">
      <c r="A20" s="9" t="s">
        <v>4</v>
      </c>
      <c r="B20" s="12" t="s">
        <v>5</v>
      </c>
      <c r="C20" s="24" t="s">
        <v>71</v>
      </c>
      <c r="D20" s="12" t="s">
        <v>3</v>
      </c>
      <c r="E20" s="13">
        <v>0</v>
      </c>
    </row>
    <row r="21" spans="1:5" ht="46.15" customHeight="1" x14ac:dyDescent="0.25">
      <c r="A21" s="7" t="s">
        <v>27</v>
      </c>
      <c r="B21" s="12" t="s">
        <v>5</v>
      </c>
      <c r="C21" s="15" t="s">
        <v>43</v>
      </c>
      <c r="D21" s="12"/>
      <c r="E21" s="13">
        <f>E22</f>
        <v>0</v>
      </c>
    </row>
    <row r="22" spans="1:5" ht="46.15" customHeight="1" x14ac:dyDescent="0.25">
      <c r="A22" s="9" t="s">
        <v>4</v>
      </c>
      <c r="B22" s="12" t="s">
        <v>5</v>
      </c>
      <c r="C22" s="15" t="s">
        <v>43</v>
      </c>
      <c r="D22" s="12" t="s">
        <v>3</v>
      </c>
      <c r="E22" s="13">
        <v>0</v>
      </c>
    </row>
    <row r="23" spans="1:5" ht="55.9" customHeight="1" x14ac:dyDescent="0.25">
      <c r="A23" s="7" t="s">
        <v>28</v>
      </c>
      <c r="B23" s="6" t="s">
        <v>5</v>
      </c>
      <c r="C23" s="15" t="s">
        <v>44</v>
      </c>
      <c r="D23" s="6"/>
      <c r="E23" s="13">
        <f>E24</f>
        <v>0</v>
      </c>
    </row>
    <row r="24" spans="1:5" ht="48.6" customHeight="1" x14ac:dyDescent="0.25">
      <c r="A24" s="9" t="s">
        <v>4</v>
      </c>
      <c r="B24" s="6" t="s">
        <v>5</v>
      </c>
      <c r="C24" s="15" t="s">
        <v>44</v>
      </c>
      <c r="D24" s="6" t="s">
        <v>3</v>
      </c>
      <c r="E24" s="8">
        <v>0</v>
      </c>
    </row>
    <row r="25" spans="1:5" ht="39.6" customHeight="1" x14ac:dyDescent="0.25">
      <c r="A25" s="7" t="s">
        <v>33</v>
      </c>
      <c r="B25" s="6" t="s">
        <v>5</v>
      </c>
      <c r="C25" s="15" t="s">
        <v>45</v>
      </c>
      <c r="D25" s="6"/>
      <c r="E25" s="8">
        <f>E26</f>
        <v>0</v>
      </c>
    </row>
    <row r="26" spans="1:5" ht="42.6" customHeight="1" x14ac:dyDescent="0.25">
      <c r="A26" s="9" t="s">
        <v>4</v>
      </c>
      <c r="B26" s="6" t="s">
        <v>5</v>
      </c>
      <c r="C26" s="15" t="s">
        <v>45</v>
      </c>
      <c r="D26" s="6" t="s">
        <v>3</v>
      </c>
      <c r="E26" s="8">
        <v>0</v>
      </c>
    </row>
    <row r="27" spans="1:5" ht="35.450000000000003" customHeight="1" x14ac:dyDescent="0.25">
      <c r="A27" s="23" t="s">
        <v>67</v>
      </c>
      <c r="B27" s="6" t="s">
        <v>5</v>
      </c>
      <c r="C27" s="24" t="s">
        <v>68</v>
      </c>
      <c r="D27" s="6"/>
      <c r="E27" s="8">
        <f>E28</f>
        <v>0</v>
      </c>
    </row>
    <row r="28" spans="1:5" ht="42.6" customHeight="1" x14ac:dyDescent="0.25">
      <c r="A28" s="9" t="s">
        <v>4</v>
      </c>
      <c r="B28" s="6" t="s">
        <v>5</v>
      </c>
      <c r="C28" s="24" t="s">
        <v>68</v>
      </c>
      <c r="D28" s="6" t="s">
        <v>3</v>
      </c>
      <c r="E28" s="8">
        <v>0</v>
      </c>
    </row>
    <row r="29" spans="1:5" ht="42.6" customHeight="1" x14ac:dyDescent="0.25">
      <c r="A29" s="102" t="s">
        <v>69</v>
      </c>
      <c r="B29" s="6" t="s">
        <v>5</v>
      </c>
      <c r="C29" s="104" t="s">
        <v>151</v>
      </c>
      <c r="D29" s="6"/>
      <c r="E29" s="8">
        <f>E30</f>
        <v>600</v>
      </c>
    </row>
    <row r="30" spans="1:5" ht="42.6" customHeight="1" x14ac:dyDescent="0.25">
      <c r="A30" s="9" t="s">
        <v>4</v>
      </c>
      <c r="B30" s="6" t="s">
        <v>5</v>
      </c>
      <c r="C30" s="24" t="s">
        <v>151</v>
      </c>
      <c r="D30" s="6" t="s">
        <v>3</v>
      </c>
      <c r="E30" s="8">
        <v>600</v>
      </c>
    </row>
    <row r="31" spans="1:5" ht="20.45" customHeight="1" x14ac:dyDescent="0.25">
      <c r="A31" s="37" t="s">
        <v>46</v>
      </c>
      <c r="B31" s="38" t="s">
        <v>5</v>
      </c>
      <c r="C31" s="38" t="s">
        <v>40</v>
      </c>
      <c r="D31" s="38"/>
      <c r="E31" s="39">
        <f>E32+E34+E36+E39+E41+E43+E45+E47+E49+E51+E55+E60+E63+E65+E69+E71+E73+E75+E78+E53+E58</f>
        <v>5443.1130000000003</v>
      </c>
    </row>
    <row r="32" spans="1:5" ht="81.599999999999994" customHeight="1" x14ac:dyDescent="0.25">
      <c r="A32" s="7" t="s">
        <v>12</v>
      </c>
      <c r="B32" s="6" t="s">
        <v>5</v>
      </c>
      <c r="C32" s="6" t="s">
        <v>56</v>
      </c>
      <c r="D32" s="20"/>
      <c r="E32" s="21">
        <f>E33</f>
        <v>0</v>
      </c>
    </row>
    <row r="33" spans="1:5" ht="45" customHeight="1" x14ac:dyDescent="0.25">
      <c r="A33" s="9" t="s">
        <v>4</v>
      </c>
      <c r="B33" s="6" t="s">
        <v>5</v>
      </c>
      <c r="C33" s="6" t="s">
        <v>56</v>
      </c>
      <c r="D33" s="6" t="s">
        <v>3</v>
      </c>
      <c r="E33" s="8">
        <v>0</v>
      </c>
    </row>
    <row r="34" spans="1:5" ht="45.6" customHeight="1" x14ac:dyDescent="0.25">
      <c r="A34" s="7" t="s">
        <v>30</v>
      </c>
      <c r="B34" s="6" t="s">
        <v>5</v>
      </c>
      <c r="C34" s="6" t="s">
        <v>55</v>
      </c>
      <c r="D34" s="20"/>
      <c r="E34" s="21">
        <f>E35</f>
        <v>0</v>
      </c>
    </row>
    <row r="35" spans="1:5" ht="82.9" customHeight="1" x14ac:dyDescent="0.25">
      <c r="A35" s="9" t="s">
        <v>11</v>
      </c>
      <c r="B35" s="6" t="s">
        <v>5</v>
      </c>
      <c r="C35" s="6" t="s">
        <v>55</v>
      </c>
      <c r="D35" s="6" t="s">
        <v>10</v>
      </c>
      <c r="E35" s="8">
        <v>0</v>
      </c>
    </row>
    <row r="36" spans="1:5" ht="46.15" customHeight="1" x14ac:dyDescent="0.25">
      <c r="A36" s="40" t="s">
        <v>32</v>
      </c>
      <c r="B36" s="41" t="s">
        <v>5</v>
      </c>
      <c r="C36" s="41" t="s">
        <v>47</v>
      </c>
      <c r="D36" s="42"/>
      <c r="E36" s="43">
        <f>E37+E38</f>
        <v>90.13</v>
      </c>
    </row>
    <row r="37" spans="1:5" ht="88.15" customHeight="1" x14ac:dyDescent="0.25">
      <c r="A37" s="9" t="s">
        <v>11</v>
      </c>
      <c r="B37" s="6" t="s">
        <v>5</v>
      </c>
      <c r="C37" s="6" t="s">
        <v>47</v>
      </c>
      <c r="D37" s="6" t="s">
        <v>10</v>
      </c>
      <c r="E37" s="8">
        <v>77.63</v>
      </c>
    </row>
    <row r="38" spans="1:5" ht="42" customHeight="1" x14ac:dyDescent="0.25">
      <c r="A38" s="9" t="s">
        <v>4</v>
      </c>
      <c r="B38" s="6" t="s">
        <v>5</v>
      </c>
      <c r="C38" s="6" t="s">
        <v>47</v>
      </c>
      <c r="D38" s="6" t="s">
        <v>3</v>
      </c>
      <c r="E38" s="8">
        <v>12.5</v>
      </c>
    </row>
    <row r="39" spans="1:5" ht="83.25" customHeight="1" x14ac:dyDescent="0.25">
      <c r="A39" s="40" t="s">
        <v>19</v>
      </c>
      <c r="B39" s="41" t="s">
        <v>5</v>
      </c>
      <c r="C39" s="41" t="s">
        <v>48</v>
      </c>
      <c r="D39" s="42"/>
      <c r="E39" s="43">
        <f>E40</f>
        <v>9.5299999999999994</v>
      </c>
    </row>
    <row r="40" spans="1:5" ht="88.15" customHeight="1" x14ac:dyDescent="0.25">
      <c r="A40" s="9" t="s">
        <v>11</v>
      </c>
      <c r="B40" s="6" t="s">
        <v>5</v>
      </c>
      <c r="C40" s="6" t="s">
        <v>48</v>
      </c>
      <c r="D40" s="20" t="s">
        <v>10</v>
      </c>
      <c r="E40" s="8">
        <v>9.5299999999999994</v>
      </c>
    </row>
    <row r="41" spans="1:5" ht="74.45" customHeight="1" x14ac:dyDescent="0.25">
      <c r="A41" s="40" t="s">
        <v>14</v>
      </c>
      <c r="B41" s="41" t="s">
        <v>5</v>
      </c>
      <c r="C41" s="41" t="s">
        <v>49</v>
      </c>
      <c r="D41" s="41"/>
      <c r="E41" s="44">
        <f>E42</f>
        <v>44.4</v>
      </c>
    </row>
    <row r="42" spans="1:5" ht="30.6" customHeight="1" x14ac:dyDescent="0.25">
      <c r="A42" s="9" t="s">
        <v>16</v>
      </c>
      <c r="B42" s="6" t="s">
        <v>5</v>
      </c>
      <c r="C42" s="6" t="s">
        <v>49</v>
      </c>
      <c r="D42" s="6" t="s">
        <v>15</v>
      </c>
      <c r="E42" s="8">
        <v>44.4</v>
      </c>
    </row>
    <row r="43" spans="1:5" ht="62.45" customHeight="1" x14ac:dyDescent="0.25">
      <c r="A43" s="40" t="s">
        <v>17</v>
      </c>
      <c r="B43" s="41" t="s">
        <v>5</v>
      </c>
      <c r="C43" s="41" t="s">
        <v>50</v>
      </c>
      <c r="D43" s="41"/>
      <c r="E43" s="44">
        <f>E44</f>
        <v>15.9</v>
      </c>
    </row>
    <row r="44" spans="1:5" ht="22.15" customHeight="1" x14ac:dyDescent="0.25">
      <c r="A44" s="9" t="s">
        <v>16</v>
      </c>
      <c r="B44" s="6" t="s">
        <v>5</v>
      </c>
      <c r="C44" s="6" t="s">
        <v>50</v>
      </c>
      <c r="D44" s="6" t="s">
        <v>15</v>
      </c>
      <c r="E44" s="8">
        <v>15.9</v>
      </c>
    </row>
    <row r="45" spans="1:5" ht="78.599999999999994" customHeight="1" x14ac:dyDescent="0.25">
      <c r="A45" s="40" t="s">
        <v>13</v>
      </c>
      <c r="B45" s="41" t="s">
        <v>5</v>
      </c>
      <c r="C45" s="41" t="s">
        <v>51</v>
      </c>
      <c r="D45" s="41"/>
      <c r="E45" s="44">
        <f>E46</f>
        <v>41.49</v>
      </c>
    </row>
    <row r="46" spans="1:5" ht="51" customHeight="1" x14ac:dyDescent="0.25">
      <c r="A46" s="9" t="s">
        <v>4</v>
      </c>
      <c r="B46" s="6" t="s">
        <v>5</v>
      </c>
      <c r="C46" s="6" t="s">
        <v>51</v>
      </c>
      <c r="D46" s="6" t="s">
        <v>3</v>
      </c>
      <c r="E46" s="8">
        <v>41.49</v>
      </c>
    </row>
    <row r="47" spans="1:5" ht="43.9" customHeight="1" x14ac:dyDescent="0.25">
      <c r="A47" s="40" t="s">
        <v>22</v>
      </c>
      <c r="B47" s="41" t="s">
        <v>5</v>
      </c>
      <c r="C47" s="41" t="s">
        <v>52</v>
      </c>
      <c r="D47" s="41"/>
      <c r="E47" s="44">
        <f>E48</f>
        <v>377.67</v>
      </c>
    </row>
    <row r="48" spans="1:5" ht="46.15" customHeight="1" x14ac:dyDescent="0.25">
      <c r="A48" s="9" t="s">
        <v>4</v>
      </c>
      <c r="B48" s="6" t="s">
        <v>5</v>
      </c>
      <c r="C48" s="6" t="s">
        <v>52</v>
      </c>
      <c r="D48" s="6" t="s">
        <v>3</v>
      </c>
      <c r="E48" s="8">
        <v>377.67</v>
      </c>
    </row>
    <row r="49" spans="1:5" ht="38.450000000000003" customHeight="1" x14ac:dyDescent="0.25">
      <c r="A49" s="40" t="s">
        <v>21</v>
      </c>
      <c r="B49" s="41" t="s">
        <v>5</v>
      </c>
      <c r="C49" s="41" t="s">
        <v>53</v>
      </c>
      <c r="D49" s="41"/>
      <c r="E49" s="44">
        <f>E50</f>
        <v>46.052999999999997</v>
      </c>
    </row>
    <row r="50" spans="1:5" ht="43.9" customHeight="1" x14ac:dyDescent="0.25">
      <c r="A50" s="9" t="s">
        <v>4</v>
      </c>
      <c r="B50" s="6" t="s">
        <v>5</v>
      </c>
      <c r="C50" s="6" t="s">
        <v>53</v>
      </c>
      <c r="D50" s="6" t="s">
        <v>3</v>
      </c>
      <c r="E50" s="8">
        <v>46.052999999999997</v>
      </c>
    </row>
    <row r="51" spans="1:5" ht="62.45" customHeight="1" x14ac:dyDescent="0.25">
      <c r="A51" s="40" t="s">
        <v>20</v>
      </c>
      <c r="B51" s="41" t="s">
        <v>5</v>
      </c>
      <c r="C51" s="41" t="s">
        <v>54</v>
      </c>
      <c r="D51" s="41"/>
      <c r="E51" s="44">
        <f>E52</f>
        <v>99.2</v>
      </c>
    </row>
    <row r="52" spans="1:5" ht="43.9" customHeight="1" x14ac:dyDescent="0.25">
      <c r="A52" s="9" t="s">
        <v>4</v>
      </c>
      <c r="B52" s="6" t="s">
        <v>5</v>
      </c>
      <c r="C52" s="6" t="s">
        <v>54</v>
      </c>
      <c r="D52" s="6" t="s">
        <v>3</v>
      </c>
      <c r="E52" s="8">
        <v>99.2</v>
      </c>
    </row>
    <row r="53" spans="1:5" ht="43.9" customHeight="1" x14ac:dyDescent="0.25">
      <c r="A53" s="45" t="s">
        <v>72</v>
      </c>
      <c r="B53" s="41" t="s">
        <v>5</v>
      </c>
      <c r="C53" s="41" t="s">
        <v>73</v>
      </c>
      <c r="D53" s="41"/>
      <c r="E53" s="44">
        <f>E54</f>
        <v>6.32</v>
      </c>
    </row>
    <row r="54" spans="1:5" ht="43.9" customHeight="1" x14ac:dyDescent="0.25">
      <c r="A54" s="9" t="s">
        <v>4</v>
      </c>
      <c r="B54" s="6" t="s">
        <v>5</v>
      </c>
      <c r="C54" s="6" t="s">
        <v>73</v>
      </c>
      <c r="D54" s="6" t="s">
        <v>3</v>
      </c>
      <c r="E54" s="8">
        <v>6.32</v>
      </c>
    </row>
    <row r="55" spans="1:5" ht="64.900000000000006" customHeight="1" x14ac:dyDescent="0.25">
      <c r="A55" s="40" t="s">
        <v>31</v>
      </c>
      <c r="B55" s="41" t="s">
        <v>5</v>
      </c>
      <c r="C55" s="41" t="s">
        <v>57</v>
      </c>
      <c r="D55" s="41"/>
      <c r="E55" s="44">
        <f>E56+E57</f>
        <v>22.12</v>
      </c>
    </row>
    <row r="56" spans="1:5" ht="86.45" customHeight="1" x14ac:dyDescent="0.25">
      <c r="A56" s="9" t="s">
        <v>11</v>
      </c>
      <c r="B56" s="6" t="s">
        <v>5</v>
      </c>
      <c r="C56" s="6" t="s">
        <v>57</v>
      </c>
      <c r="D56" s="6" t="s">
        <v>10</v>
      </c>
      <c r="E56" s="8">
        <v>16.12</v>
      </c>
    </row>
    <row r="57" spans="1:5" ht="39.6" customHeight="1" x14ac:dyDescent="0.25">
      <c r="A57" s="9" t="s">
        <v>4</v>
      </c>
      <c r="B57" s="6" t="s">
        <v>5</v>
      </c>
      <c r="C57" s="6" t="s">
        <v>57</v>
      </c>
      <c r="D57" s="6" t="s">
        <v>3</v>
      </c>
      <c r="E57" s="8">
        <v>6</v>
      </c>
    </row>
    <row r="58" spans="1:5" ht="21" customHeight="1" x14ac:dyDescent="0.25">
      <c r="A58" s="46" t="s">
        <v>79</v>
      </c>
      <c r="B58" s="41" t="s">
        <v>5</v>
      </c>
      <c r="C58" s="41" t="s">
        <v>80</v>
      </c>
      <c r="D58" s="41"/>
      <c r="E58" s="44">
        <f>SUM(E59)</f>
        <v>131</v>
      </c>
    </row>
    <row r="59" spans="1:5" ht="18" customHeight="1" x14ac:dyDescent="0.25">
      <c r="A59" s="33" t="s">
        <v>8</v>
      </c>
      <c r="B59" s="15" t="s">
        <v>5</v>
      </c>
      <c r="C59" s="15" t="s">
        <v>80</v>
      </c>
      <c r="D59" s="15" t="s">
        <v>7</v>
      </c>
      <c r="E59" s="8">
        <v>131</v>
      </c>
    </row>
    <row r="60" spans="1:5" ht="34.9" customHeight="1" x14ac:dyDescent="0.25">
      <c r="A60" s="7" t="s">
        <v>6</v>
      </c>
      <c r="B60" s="6" t="s">
        <v>5</v>
      </c>
      <c r="C60" s="6" t="s">
        <v>58</v>
      </c>
      <c r="D60" s="6"/>
      <c r="E60" s="8">
        <f>E61+E62</f>
        <v>114.14</v>
      </c>
    </row>
    <row r="61" spans="1:5" ht="38.25" x14ac:dyDescent="0.25">
      <c r="A61" s="9" t="s">
        <v>4</v>
      </c>
      <c r="B61" s="6" t="s">
        <v>5</v>
      </c>
      <c r="C61" s="6" t="s">
        <v>58</v>
      </c>
      <c r="D61" s="6" t="s">
        <v>3</v>
      </c>
      <c r="E61" s="8">
        <v>109.14</v>
      </c>
    </row>
    <row r="62" spans="1:5" x14ac:dyDescent="0.25">
      <c r="A62" s="9" t="s">
        <v>8</v>
      </c>
      <c r="B62" s="6" t="s">
        <v>5</v>
      </c>
      <c r="C62" s="6" t="s">
        <v>58</v>
      </c>
      <c r="D62" s="6" t="s">
        <v>7</v>
      </c>
      <c r="E62" s="8">
        <v>5</v>
      </c>
    </row>
    <row r="63" spans="1:5" x14ac:dyDescent="0.25">
      <c r="A63" s="40" t="s">
        <v>9</v>
      </c>
      <c r="B63" s="41" t="s">
        <v>5</v>
      </c>
      <c r="C63" s="41" t="s">
        <v>59</v>
      </c>
      <c r="D63" s="41"/>
      <c r="E63" s="44">
        <f>E64</f>
        <v>740.68000000000006</v>
      </c>
    </row>
    <row r="64" spans="1:5" ht="76.5" x14ac:dyDescent="0.25">
      <c r="A64" s="9" t="s">
        <v>11</v>
      </c>
      <c r="B64" s="6" t="s">
        <v>5</v>
      </c>
      <c r="C64" s="6" t="s">
        <v>59</v>
      </c>
      <c r="D64" s="6" t="s">
        <v>10</v>
      </c>
      <c r="E64" s="8">
        <f>514.96+155.52+70.2</f>
        <v>740.68000000000006</v>
      </c>
    </row>
    <row r="65" spans="1:5" ht="63.75" x14ac:dyDescent="0.25">
      <c r="A65" s="7" t="s">
        <v>29</v>
      </c>
      <c r="B65" s="6" t="s">
        <v>5</v>
      </c>
      <c r="C65" s="15" t="s">
        <v>60</v>
      </c>
      <c r="D65" s="6"/>
      <c r="E65" s="8">
        <f>E66+E67+E68</f>
        <v>2797.79</v>
      </c>
    </row>
    <row r="66" spans="1:5" ht="76.5" x14ac:dyDescent="0.25">
      <c r="A66" s="9" t="s">
        <v>11</v>
      </c>
      <c r="B66" s="6" t="s">
        <v>5</v>
      </c>
      <c r="C66" s="15" t="s">
        <v>60</v>
      </c>
      <c r="D66" s="6" t="s">
        <v>10</v>
      </c>
      <c r="E66" s="22">
        <f>2069.5+93.6</f>
        <v>2163.1</v>
      </c>
    </row>
    <row r="67" spans="1:5" ht="38.25" x14ac:dyDescent="0.25">
      <c r="A67" s="9" t="s">
        <v>4</v>
      </c>
      <c r="B67" s="6" t="s">
        <v>5</v>
      </c>
      <c r="C67" s="15" t="s">
        <v>60</v>
      </c>
      <c r="D67" s="6" t="s">
        <v>3</v>
      </c>
      <c r="E67" s="8">
        <f>293.22+220.4+100</f>
        <v>613.62</v>
      </c>
    </row>
    <row r="68" spans="1:5" x14ac:dyDescent="0.25">
      <c r="A68" s="9" t="s">
        <v>8</v>
      </c>
      <c r="B68" s="6" t="s">
        <v>5</v>
      </c>
      <c r="C68" s="15" t="s">
        <v>60</v>
      </c>
      <c r="D68" s="6" t="s">
        <v>7</v>
      </c>
      <c r="E68" s="8">
        <v>21.07</v>
      </c>
    </row>
    <row r="69" spans="1:5" ht="25.5" x14ac:dyDescent="0.25">
      <c r="A69" s="7" t="s">
        <v>23</v>
      </c>
      <c r="B69" s="6" t="s">
        <v>5</v>
      </c>
      <c r="C69" s="15" t="s">
        <v>61</v>
      </c>
      <c r="D69" s="6"/>
      <c r="E69" s="8">
        <f>E70</f>
        <v>0</v>
      </c>
    </row>
    <row r="70" spans="1:5" ht="38.25" x14ac:dyDescent="0.25">
      <c r="A70" s="9" t="s">
        <v>4</v>
      </c>
      <c r="B70" s="6" t="s">
        <v>5</v>
      </c>
      <c r="C70" s="15" t="s">
        <v>61</v>
      </c>
      <c r="D70" s="6" t="s">
        <v>3</v>
      </c>
      <c r="E70" s="8">
        <v>0</v>
      </c>
    </row>
    <row r="71" spans="1:5" ht="25.5" x14ac:dyDescent="0.25">
      <c r="A71" s="7" t="s">
        <v>18</v>
      </c>
      <c r="B71" s="6" t="s">
        <v>5</v>
      </c>
      <c r="C71" s="15" t="s">
        <v>62</v>
      </c>
      <c r="D71" s="6"/>
      <c r="E71" s="8">
        <f>E72</f>
        <v>43.6</v>
      </c>
    </row>
    <row r="72" spans="1:5" ht="38.25" x14ac:dyDescent="0.25">
      <c r="A72" s="9" t="s">
        <v>4</v>
      </c>
      <c r="B72" s="6" t="s">
        <v>5</v>
      </c>
      <c r="C72" s="15" t="s">
        <v>62</v>
      </c>
      <c r="D72" s="6" t="s">
        <v>3</v>
      </c>
      <c r="E72" s="29">
        <v>43.6</v>
      </c>
    </row>
    <row r="73" spans="1:5" ht="30.6" customHeight="1" x14ac:dyDescent="0.25">
      <c r="A73" s="7" t="s">
        <v>26</v>
      </c>
      <c r="B73" s="6" t="s">
        <v>5</v>
      </c>
      <c r="C73" s="15" t="s">
        <v>63</v>
      </c>
      <c r="D73" s="32"/>
      <c r="E73" s="31">
        <f>E74</f>
        <v>462.96</v>
      </c>
    </row>
    <row r="74" spans="1:5" ht="45.6" customHeight="1" x14ac:dyDescent="0.25">
      <c r="A74" s="9" t="s">
        <v>4</v>
      </c>
      <c r="B74" s="6" t="s">
        <v>5</v>
      </c>
      <c r="C74" s="15" t="s">
        <v>63</v>
      </c>
      <c r="D74" s="28" t="s">
        <v>3</v>
      </c>
      <c r="E74" s="29">
        <f>482.14-19.18</f>
        <v>462.96</v>
      </c>
    </row>
    <row r="75" spans="1:5" ht="38.25" x14ac:dyDescent="0.25">
      <c r="A75" s="7" t="s">
        <v>25</v>
      </c>
      <c r="B75" s="6" t="s">
        <v>5</v>
      </c>
      <c r="C75" s="27" t="s">
        <v>64</v>
      </c>
      <c r="D75" s="30"/>
      <c r="E75" s="31">
        <f>SUM(E76:E77)</f>
        <v>177.87</v>
      </c>
    </row>
    <row r="76" spans="1:5" ht="38.25" x14ac:dyDescent="0.25">
      <c r="A76" s="9" t="s">
        <v>4</v>
      </c>
      <c r="B76" s="6" t="s">
        <v>5</v>
      </c>
      <c r="C76" s="15" t="s">
        <v>64</v>
      </c>
      <c r="D76" s="28" t="s">
        <v>3</v>
      </c>
      <c r="E76" s="29">
        <f>153.65+23</f>
        <v>176.65</v>
      </c>
    </row>
    <row r="77" spans="1:5" x14ac:dyDescent="0.25">
      <c r="A77" s="33" t="s">
        <v>8</v>
      </c>
      <c r="B77" s="15" t="s">
        <v>5</v>
      </c>
      <c r="C77" s="15" t="s">
        <v>64</v>
      </c>
      <c r="D77" s="111" t="s">
        <v>7</v>
      </c>
      <c r="E77" s="110">
        <v>1.22</v>
      </c>
    </row>
    <row r="78" spans="1:5" ht="25.5" x14ac:dyDescent="0.25">
      <c r="A78" s="7" t="s">
        <v>24</v>
      </c>
      <c r="B78" s="6" t="s">
        <v>5</v>
      </c>
      <c r="C78" s="27" t="s">
        <v>65</v>
      </c>
      <c r="D78" s="30"/>
      <c r="E78" s="31">
        <f>E79+E80</f>
        <v>222.26</v>
      </c>
    </row>
    <row r="79" spans="1:5" ht="76.5" x14ac:dyDescent="0.25">
      <c r="A79" s="9" t="s">
        <v>11</v>
      </c>
      <c r="B79" s="6" t="s">
        <v>5</v>
      </c>
      <c r="C79" s="15" t="s">
        <v>65</v>
      </c>
      <c r="D79" s="6" t="s">
        <v>10</v>
      </c>
      <c r="E79" s="8">
        <v>0</v>
      </c>
    </row>
    <row r="80" spans="1:5" ht="39" thickBot="1" x14ac:dyDescent="0.3">
      <c r="A80" s="9" t="s">
        <v>4</v>
      </c>
      <c r="B80" s="6" t="s">
        <v>5</v>
      </c>
      <c r="C80" s="15" t="s">
        <v>65</v>
      </c>
      <c r="D80" s="6" t="s">
        <v>3</v>
      </c>
      <c r="E80" s="8">
        <f>22.26+200</f>
        <v>222.26</v>
      </c>
    </row>
    <row r="81" spans="1:5" x14ac:dyDescent="0.25">
      <c r="A81" s="10"/>
      <c r="B81" s="10"/>
      <c r="C81" s="10"/>
      <c r="D81" s="10"/>
      <c r="E81" s="10"/>
    </row>
    <row r="82" spans="1:5" x14ac:dyDescent="0.25">
      <c r="A82" s="128"/>
      <c r="B82" s="128"/>
      <c r="C82" s="128"/>
      <c r="D82" s="128"/>
      <c r="E82" s="128"/>
    </row>
  </sheetData>
  <mergeCells count="14">
    <mergeCell ref="A1:E1"/>
    <mergeCell ref="A82:E82"/>
    <mergeCell ref="A8:E8"/>
    <mergeCell ref="B10:B11"/>
    <mergeCell ref="D10:D11"/>
    <mergeCell ref="A2:E2"/>
    <mergeCell ref="A7:E7"/>
    <mergeCell ref="A9:E9"/>
    <mergeCell ref="A10:A11"/>
    <mergeCell ref="C10:C11"/>
    <mergeCell ref="A3:E3"/>
    <mergeCell ref="A4:E4"/>
    <mergeCell ref="A6:E6"/>
    <mergeCell ref="A5:E5"/>
  </mergeCells>
  <pageMargins left="0.70866141732283472" right="0.70866141732283472" top="0.74803149606299213" bottom="0.74803149606299213" header="0.31496062992125984" footer="0.31496062992125984"/>
  <pageSetup paperSize="9" scale="90" fitToHeight="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C22" sqref="C22"/>
    </sheetView>
  </sheetViews>
  <sheetFormatPr defaultRowHeight="12.75" x14ac:dyDescent="0.2"/>
  <cols>
    <col min="1" max="1" width="25.140625" style="86" customWidth="1"/>
    <col min="2" max="2" width="46" style="86" customWidth="1"/>
    <col min="3" max="3" width="22.5703125" style="86" customWidth="1"/>
    <col min="4" max="256" width="9.140625" style="86"/>
    <col min="257" max="257" width="25.140625" style="86" customWidth="1"/>
    <col min="258" max="258" width="46" style="86" customWidth="1"/>
    <col min="259" max="259" width="22.5703125" style="86" customWidth="1"/>
    <col min="260" max="512" width="9.140625" style="86"/>
    <col min="513" max="513" width="25.140625" style="86" customWidth="1"/>
    <col min="514" max="514" width="46" style="86" customWidth="1"/>
    <col min="515" max="515" width="22.5703125" style="86" customWidth="1"/>
    <col min="516" max="768" width="9.140625" style="86"/>
    <col min="769" max="769" width="25.140625" style="86" customWidth="1"/>
    <col min="770" max="770" width="46" style="86" customWidth="1"/>
    <col min="771" max="771" width="22.5703125" style="86" customWidth="1"/>
    <col min="772" max="1024" width="9.140625" style="86"/>
    <col min="1025" max="1025" width="25.140625" style="86" customWidth="1"/>
    <col min="1026" max="1026" width="46" style="86" customWidth="1"/>
    <col min="1027" max="1027" width="22.5703125" style="86" customWidth="1"/>
    <col min="1028" max="1280" width="9.140625" style="86"/>
    <col min="1281" max="1281" width="25.140625" style="86" customWidth="1"/>
    <col min="1282" max="1282" width="46" style="86" customWidth="1"/>
    <col min="1283" max="1283" width="22.5703125" style="86" customWidth="1"/>
    <col min="1284" max="1536" width="9.140625" style="86"/>
    <col min="1537" max="1537" width="25.140625" style="86" customWidth="1"/>
    <col min="1538" max="1538" width="46" style="86" customWidth="1"/>
    <col min="1539" max="1539" width="22.5703125" style="86" customWidth="1"/>
    <col min="1540" max="1792" width="9.140625" style="86"/>
    <col min="1793" max="1793" width="25.140625" style="86" customWidth="1"/>
    <col min="1794" max="1794" width="46" style="86" customWidth="1"/>
    <col min="1795" max="1795" width="22.5703125" style="86" customWidth="1"/>
    <col min="1796" max="2048" width="9.140625" style="86"/>
    <col min="2049" max="2049" width="25.140625" style="86" customWidth="1"/>
    <col min="2050" max="2050" width="46" style="86" customWidth="1"/>
    <col min="2051" max="2051" width="22.5703125" style="86" customWidth="1"/>
    <col min="2052" max="2304" width="9.140625" style="86"/>
    <col min="2305" max="2305" width="25.140625" style="86" customWidth="1"/>
    <col min="2306" max="2306" width="46" style="86" customWidth="1"/>
    <col min="2307" max="2307" width="22.5703125" style="86" customWidth="1"/>
    <col min="2308" max="2560" width="9.140625" style="86"/>
    <col min="2561" max="2561" width="25.140625" style="86" customWidth="1"/>
    <col min="2562" max="2562" width="46" style="86" customWidth="1"/>
    <col min="2563" max="2563" width="22.5703125" style="86" customWidth="1"/>
    <col min="2564" max="2816" width="9.140625" style="86"/>
    <col min="2817" max="2817" width="25.140625" style="86" customWidth="1"/>
    <col min="2818" max="2818" width="46" style="86" customWidth="1"/>
    <col min="2819" max="2819" width="22.5703125" style="86" customWidth="1"/>
    <col min="2820" max="3072" width="9.140625" style="86"/>
    <col min="3073" max="3073" width="25.140625" style="86" customWidth="1"/>
    <col min="3074" max="3074" width="46" style="86" customWidth="1"/>
    <col min="3075" max="3075" width="22.5703125" style="86" customWidth="1"/>
    <col min="3076" max="3328" width="9.140625" style="86"/>
    <col min="3329" max="3329" width="25.140625" style="86" customWidth="1"/>
    <col min="3330" max="3330" width="46" style="86" customWidth="1"/>
    <col min="3331" max="3331" width="22.5703125" style="86" customWidth="1"/>
    <col min="3332" max="3584" width="9.140625" style="86"/>
    <col min="3585" max="3585" width="25.140625" style="86" customWidth="1"/>
    <col min="3586" max="3586" width="46" style="86" customWidth="1"/>
    <col min="3587" max="3587" width="22.5703125" style="86" customWidth="1"/>
    <col min="3588" max="3840" width="9.140625" style="86"/>
    <col min="3841" max="3841" width="25.140625" style="86" customWidth="1"/>
    <col min="3842" max="3842" width="46" style="86" customWidth="1"/>
    <col min="3843" max="3843" width="22.5703125" style="86" customWidth="1"/>
    <col min="3844" max="4096" width="9.140625" style="86"/>
    <col min="4097" max="4097" width="25.140625" style="86" customWidth="1"/>
    <col min="4098" max="4098" width="46" style="86" customWidth="1"/>
    <col min="4099" max="4099" width="22.5703125" style="86" customWidth="1"/>
    <col min="4100" max="4352" width="9.140625" style="86"/>
    <col min="4353" max="4353" width="25.140625" style="86" customWidth="1"/>
    <col min="4354" max="4354" width="46" style="86" customWidth="1"/>
    <col min="4355" max="4355" width="22.5703125" style="86" customWidth="1"/>
    <col min="4356" max="4608" width="9.140625" style="86"/>
    <col min="4609" max="4609" width="25.140625" style="86" customWidth="1"/>
    <col min="4610" max="4610" width="46" style="86" customWidth="1"/>
    <col min="4611" max="4611" width="22.5703125" style="86" customWidth="1"/>
    <col min="4612" max="4864" width="9.140625" style="86"/>
    <col min="4865" max="4865" width="25.140625" style="86" customWidth="1"/>
    <col min="4866" max="4866" width="46" style="86" customWidth="1"/>
    <col min="4867" max="4867" width="22.5703125" style="86" customWidth="1"/>
    <col min="4868" max="5120" width="9.140625" style="86"/>
    <col min="5121" max="5121" width="25.140625" style="86" customWidth="1"/>
    <col min="5122" max="5122" width="46" style="86" customWidth="1"/>
    <col min="5123" max="5123" width="22.5703125" style="86" customWidth="1"/>
    <col min="5124" max="5376" width="9.140625" style="86"/>
    <col min="5377" max="5377" width="25.140625" style="86" customWidth="1"/>
    <col min="5378" max="5378" width="46" style="86" customWidth="1"/>
    <col min="5379" max="5379" width="22.5703125" style="86" customWidth="1"/>
    <col min="5380" max="5632" width="9.140625" style="86"/>
    <col min="5633" max="5633" width="25.140625" style="86" customWidth="1"/>
    <col min="5634" max="5634" width="46" style="86" customWidth="1"/>
    <col min="5635" max="5635" width="22.5703125" style="86" customWidth="1"/>
    <col min="5636" max="5888" width="9.140625" style="86"/>
    <col min="5889" max="5889" width="25.140625" style="86" customWidth="1"/>
    <col min="5890" max="5890" width="46" style="86" customWidth="1"/>
    <col min="5891" max="5891" width="22.5703125" style="86" customWidth="1"/>
    <col min="5892" max="6144" width="9.140625" style="86"/>
    <col min="6145" max="6145" width="25.140625" style="86" customWidth="1"/>
    <col min="6146" max="6146" width="46" style="86" customWidth="1"/>
    <col min="6147" max="6147" width="22.5703125" style="86" customWidth="1"/>
    <col min="6148" max="6400" width="9.140625" style="86"/>
    <col min="6401" max="6401" width="25.140625" style="86" customWidth="1"/>
    <col min="6402" max="6402" width="46" style="86" customWidth="1"/>
    <col min="6403" max="6403" width="22.5703125" style="86" customWidth="1"/>
    <col min="6404" max="6656" width="9.140625" style="86"/>
    <col min="6657" max="6657" width="25.140625" style="86" customWidth="1"/>
    <col min="6658" max="6658" width="46" style="86" customWidth="1"/>
    <col min="6659" max="6659" width="22.5703125" style="86" customWidth="1"/>
    <col min="6660" max="6912" width="9.140625" style="86"/>
    <col min="6913" max="6913" width="25.140625" style="86" customWidth="1"/>
    <col min="6914" max="6914" width="46" style="86" customWidth="1"/>
    <col min="6915" max="6915" width="22.5703125" style="86" customWidth="1"/>
    <col min="6916" max="7168" width="9.140625" style="86"/>
    <col min="7169" max="7169" width="25.140625" style="86" customWidth="1"/>
    <col min="7170" max="7170" width="46" style="86" customWidth="1"/>
    <col min="7171" max="7171" width="22.5703125" style="86" customWidth="1"/>
    <col min="7172" max="7424" width="9.140625" style="86"/>
    <col min="7425" max="7425" width="25.140625" style="86" customWidth="1"/>
    <col min="7426" max="7426" width="46" style="86" customWidth="1"/>
    <col min="7427" max="7427" width="22.5703125" style="86" customWidth="1"/>
    <col min="7428" max="7680" width="9.140625" style="86"/>
    <col min="7681" max="7681" width="25.140625" style="86" customWidth="1"/>
    <col min="7682" max="7682" width="46" style="86" customWidth="1"/>
    <col min="7683" max="7683" width="22.5703125" style="86" customWidth="1"/>
    <col min="7684" max="7936" width="9.140625" style="86"/>
    <col min="7937" max="7937" width="25.140625" style="86" customWidth="1"/>
    <col min="7938" max="7938" width="46" style="86" customWidth="1"/>
    <col min="7939" max="7939" width="22.5703125" style="86" customWidth="1"/>
    <col min="7940" max="8192" width="9.140625" style="86"/>
    <col min="8193" max="8193" width="25.140625" style="86" customWidth="1"/>
    <col min="8194" max="8194" width="46" style="86" customWidth="1"/>
    <col min="8195" max="8195" width="22.5703125" style="86" customWidth="1"/>
    <col min="8196" max="8448" width="9.140625" style="86"/>
    <col min="8449" max="8449" width="25.140625" style="86" customWidth="1"/>
    <col min="8450" max="8450" width="46" style="86" customWidth="1"/>
    <col min="8451" max="8451" width="22.5703125" style="86" customWidth="1"/>
    <col min="8452" max="8704" width="9.140625" style="86"/>
    <col min="8705" max="8705" width="25.140625" style="86" customWidth="1"/>
    <col min="8706" max="8706" width="46" style="86" customWidth="1"/>
    <col min="8707" max="8707" width="22.5703125" style="86" customWidth="1"/>
    <col min="8708" max="8960" width="9.140625" style="86"/>
    <col min="8961" max="8961" width="25.140625" style="86" customWidth="1"/>
    <col min="8962" max="8962" width="46" style="86" customWidth="1"/>
    <col min="8963" max="8963" width="22.5703125" style="86" customWidth="1"/>
    <col min="8964" max="9216" width="9.140625" style="86"/>
    <col min="9217" max="9217" width="25.140625" style="86" customWidth="1"/>
    <col min="9218" max="9218" width="46" style="86" customWidth="1"/>
    <col min="9219" max="9219" width="22.5703125" style="86" customWidth="1"/>
    <col min="9220" max="9472" width="9.140625" style="86"/>
    <col min="9473" max="9473" width="25.140625" style="86" customWidth="1"/>
    <col min="9474" max="9474" width="46" style="86" customWidth="1"/>
    <col min="9475" max="9475" width="22.5703125" style="86" customWidth="1"/>
    <col min="9476" max="9728" width="9.140625" style="86"/>
    <col min="9729" max="9729" width="25.140625" style="86" customWidth="1"/>
    <col min="9730" max="9730" width="46" style="86" customWidth="1"/>
    <col min="9731" max="9731" width="22.5703125" style="86" customWidth="1"/>
    <col min="9732" max="9984" width="9.140625" style="86"/>
    <col min="9985" max="9985" width="25.140625" style="86" customWidth="1"/>
    <col min="9986" max="9986" width="46" style="86" customWidth="1"/>
    <col min="9987" max="9987" width="22.5703125" style="86" customWidth="1"/>
    <col min="9988" max="10240" width="9.140625" style="86"/>
    <col min="10241" max="10241" width="25.140625" style="86" customWidth="1"/>
    <col min="10242" max="10242" width="46" style="86" customWidth="1"/>
    <col min="10243" max="10243" width="22.5703125" style="86" customWidth="1"/>
    <col min="10244" max="10496" width="9.140625" style="86"/>
    <col min="10497" max="10497" width="25.140625" style="86" customWidth="1"/>
    <col min="10498" max="10498" width="46" style="86" customWidth="1"/>
    <col min="10499" max="10499" width="22.5703125" style="86" customWidth="1"/>
    <col min="10500" max="10752" width="9.140625" style="86"/>
    <col min="10753" max="10753" width="25.140625" style="86" customWidth="1"/>
    <col min="10754" max="10754" width="46" style="86" customWidth="1"/>
    <col min="10755" max="10755" width="22.5703125" style="86" customWidth="1"/>
    <col min="10756" max="11008" width="9.140625" style="86"/>
    <col min="11009" max="11009" width="25.140625" style="86" customWidth="1"/>
    <col min="11010" max="11010" width="46" style="86" customWidth="1"/>
    <col min="11011" max="11011" width="22.5703125" style="86" customWidth="1"/>
    <col min="11012" max="11264" width="9.140625" style="86"/>
    <col min="11265" max="11265" width="25.140625" style="86" customWidth="1"/>
    <col min="11266" max="11266" width="46" style="86" customWidth="1"/>
    <col min="11267" max="11267" width="22.5703125" style="86" customWidth="1"/>
    <col min="11268" max="11520" width="9.140625" style="86"/>
    <col min="11521" max="11521" width="25.140625" style="86" customWidth="1"/>
    <col min="11522" max="11522" width="46" style="86" customWidth="1"/>
    <col min="11523" max="11523" width="22.5703125" style="86" customWidth="1"/>
    <col min="11524" max="11776" width="9.140625" style="86"/>
    <col min="11777" max="11777" width="25.140625" style="86" customWidth="1"/>
    <col min="11778" max="11778" width="46" style="86" customWidth="1"/>
    <col min="11779" max="11779" width="22.5703125" style="86" customWidth="1"/>
    <col min="11780" max="12032" width="9.140625" style="86"/>
    <col min="12033" max="12033" width="25.140625" style="86" customWidth="1"/>
    <col min="12034" max="12034" width="46" style="86" customWidth="1"/>
    <col min="12035" max="12035" width="22.5703125" style="86" customWidth="1"/>
    <col min="12036" max="12288" width="9.140625" style="86"/>
    <col min="12289" max="12289" width="25.140625" style="86" customWidth="1"/>
    <col min="12290" max="12290" width="46" style="86" customWidth="1"/>
    <col min="12291" max="12291" width="22.5703125" style="86" customWidth="1"/>
    <col min="12292" max="12544" width="9.140625" style="86"/>
    <col min="12545" max="12545" width="25.140625" style="86" customWidth="1"/>
    <col min="12546" max="12546" width="46" style="86" customWidth="1"/>
    <col min="12547" max="12547" width="22.5703125" style="86" customWidth="1"/>
    <col min="12548" max="12800" width="9.140625" style="86"/>
    <col min="12801" max="12801" width="25.140625" style="86" customWidth="1"/>
    <col min="12802" max="12802" width="46" style="86" customWidth="1"/>
    <col min="12803" max="12803" width="22.5703125" style="86" customWidth="1"/>
    <col min="12804" max="13056" width="9.140625" style="86"/>
    <col min="13057" max="13057" width="25.140625" style="86" customWidth="1"/>
    <col min="13058" max="13058" width="46" style="86" customWidth="1"/>
    <col min="13059" max="13059" width="22.5703125" style="86" customWidth="1"/>
    <col min="13060" max="13312" width="9.140625" style="86"/>
    <col min="13313" max="13313" width="25.140625" style="86" customWidth="1"/>
    <col min="13314" max="13314" width="46" style="86" customWidth="1"/>
    <col min="13315" max="13315" width="22.5703125" style="86" customWidth="1"/>
    <col min="13316" max="13568" width="9.140625" style="86"/>
    <col min="13569" max="13569" width="25.140625" style="86" customWidth="1"/>
    <col min="13570" max="13570" width="46" style="86" customWidth="1"/>
    <col min="13571" max="13571" width="22.5703125" style="86" customWidth="1"/>
    <col min="13572" max="13824" width="9.140625" style="86"/>
    <col min="13825" max="13825" width="25.140625" style="86" customWidth="1"/>
    <col min="13826" max="13826" width="46" style="86" customWidth="1"/>
    <col min="13827" max="13827" width="22.5703125" style="86" customWidth="1"/>
    <col min="13828" max="14080" width="9.140625" style="86"/>
    <col min="14081" max="14081" width="25.140625" style="86" customWidth="1"/>
    <col min="14082" max="14082" width="46" style="86" customWidth="1"/>
    <col min="14083" max="14083" width="22.5703125" style="86" customWidth="1"/>
    <col min="14084" max="14336" width="9.140625" style="86"/>
    <col min="14337" max="14337" width="25.140625" style="86" customWidth="1"/>
    <col min="14338" max="14338" width="46" style="86" customWidth="1"/>
    <col min="14339" max="14339" width="22.5703125" style="86" customWidth="1"/>
    <col min="14340" max="14592" width="9.140625" style="86"/>
    <col min="14593" max="14593" width="25.140625" style="86" customWidth="1"/>
    <col min="14594" max="14594" width="46" style="86" customWidth="1"/>
    <col min="14595" max="14595" width="22.5703125" style="86" customWidth="1"/>
    <col min="14596" max="14848" width="9.140625" style="86"/>
    <col min="14849" max="14849" width="25.140625" style="86" customWidth="1"/>
    <col min="14850" max="14850" width="46" style="86" customWidth="1"/>
    <col min="14851" max="14851" width="22.5703125" style="86" customWidth="1"/>
    <col min="14852" max="15104" width="9.140625" style="86"/>
    <col min="15105" max="15105" width="25.140625" style="86" customWidth="1"/>
    <col min="15106" max="15106" width="46" style="86" customWidth="1"/>
    <col min="15107" max="15107" width="22.5703125" style="86" customWidth="1"/>
    <col min="15108" max="15360" width="9.140625" style="86"/>
    <col min="15361" max="15361" width="25.140625" style="86" customWidth="1"/>
    <col min="15362" max="15362" width="46" style="86" customWidth="1"/>
    <col min="15363" max="15363" width="22.5703125" style="86" customWidth="1"/>
    <col min="15364" max="15616" width="9.140625" style="86"/>
    <col min="15617" max="15617" width="25.140625" style="86" customWidth="1"/>
    <col min="15618" max="15618" width="46" style="86" customWidth="1"/>
    <col min="15619" max="15619" width="22.5703125" style="86" customWidth="1"/>
    <col min="15620" max="15872" width="9.140625" style="86"/>
    <col min="15873" max="15873" width="25.140625" style="86" customWidth="1"/>
    <col min="15874" max="15874" width="46" style="86" customWidth="1"/>
    <col min="15875" max="15875" width="22.5703125" style="86" customWidth="1"/>
    <col min="15876" max="16128" width="9.140625" style="86"/>
    <col min="16129" max="16129" width="25.140625" style="86" customWidth="1"/>
    <col min="16130" max="16130" width="46" style="86" customWidth="1"/>
    <col min="16131" max="16131" width="22.5703125" style="86" customWidth="1"/>
    <col min="16132" max="16384" width="9.140625" style="86"/>
  </cols>
  <sheetData>
    <row r="2" spans="1:4" ht="94.5" customHeight="1" x14ac:dyDescent="0.25">
      <c r="A2" s="141" t="s">
        <v>159</v>
      </c>
      <c r="B2" s="127"/>
      <c r="C2" s="127"/>
    </row>
    <row r="3" spans="1:4" ht="52.5" customHeight="1" x14ac:dyDescent="0.2">
      <c r="A3" s="139" t="s">
        <v>156</v>
      </c>
      <c r="B3" s="140"/>
      <c r="C3" s="140"/>
    </row>
    <row r="4" spans="1:4" x14ac:dyDescent="0.2">
      <c r="A4" s="87"/>
      <c r="B4" s="88"/>
      <c r="C4" s="89"/>
    </row>
    <row r="5" spans="1:4" x14ac:dyDescent="0.2">
      <c r="A5" s="87"/>
      <c r="B5" s="88"/>
      <c r="C5" s="89"/>
    </row>
    <row r="6" spans="1:4" ht="15" x14ac:dyDescent="0.25">
      <c r="A6" s="90" t="s">
        <v>121</v>
      </c>
      <c r="B6" s="90"/>
      <c r="C6" s="90"/>
      <c r="D6" s="90"/>
    </row>
    <row r="7" spans="1:4" ht="15" x14ac:dyDescent="0.25">
      <c r="A7" s="90" t="s">
        <v>149</v>
      </c>
      <c r="B7" s="90"/>
      <c r="C7" s="90"/>
      <c r="D7" s="90"/>
    </row>
    <row r="9" spans="1:4" ht="39" customHeight="1" x14ac:dyDescent="0.2">
      <c r="A9" s="91" t="s">
        <v>122</v>
      </c>
      <c r="B9" s="92" t="s">
        <v>123</v>
      </c>
      <c r="C9" s="91" t="s">
        <v>37</v>
      </c>
    </row>
    <row r="10" spans="1:4" ht="26.25" customHeight="1" x14ac:dyDescent="0.2">
      <c r="A10" s="93" t="s">
        <v>124</v>
      </c>
      <c r="B10" s="94" t="s">
        <v>125</v>
      </c>
      <c r="C10" s="93">
        <f>-(C11+C16)</f>
        <v>-188.85999999999967</v>
      </c>
    </row>
    <row r="11" spans="1:4" ht="17.25" customHeight="1" x14ac:dyDescent="0.2">
      <c r="A11" s="95" t="s">
        <v>126</v>
      </c>
      <c r="B11" s="96" t="s">
        <v>127</v>
      </c>
      <c r="C11" s="95">
        <f>SUM(C12)</f>
        <v>-5859.25</v>
      </c>
    </row>
    <row r="12" spans="1:4" ht="21" customHeight="1" x14ac:dyDescent="0.2">
      <c r="A12" s="97" t="s">
        <v>128</v>
      </c>
      <c r="B12" s="98" t="s">
        <v>129</v>
      </c>
      <c r="C12" s="97">
        <f>SUM(C13)</f>
        <v>-5859.25</v>
      </c>
    </row>
    <row r="13" spans="1:4" ht="29.25" customHeight="1" x14ac:dyDescent="0.2">
      <c r="A13" s="97" t="s">
        <v>130</v>
      </c>
      <c r="B13" s="98" t="s">
        <v>131</v>
      </c>
      <c r="C13" s="97">
        <f>SUM(C14)</f>
        <v>-5859.25</v>
      </c>
    </row>
    <row r="14" spans="1:4" ht="25.5" customHeight="1" x14ac:dyDescent="0.2">
      <c r="A14" s="97" t="s">
        <v>132</v>
      </c>
      <c r="B14" s="98" t="s">
        <v>133</v>
      </c>
      <c r="C14" s="97">
        <v>-5859.25</v>
      </c>
    </row>
    <row r="15" spans="1:4" x14ac:dyDescent="0.2">
      <c r="A15" s="97"/>
      <c r="B15" s="97"/>
      <c r="C15" s="97">
        <v>0</v>
      </c>
    </row>
    <row r="16" spans="1:4" ht="20.25" customHeight="1" x14ac:dyDescent="0.2">
      <c r="A16" s="95" t="s">
        <v>134</v>
      </c>
      <c r="B16" s="96" t="s">
        <v>135</v>
      </c>
      <c r="C16" s="95">
        <f>SUM(C17)</f>
        <v>6048.11</v>
      </c>
    </row>
    <row r="17" spans="1:3" ht="18" customHeight="1" x14ac:dyDescent="0.2">
      <c r="A17" s="97" t="s">
        <v>136</v>
      </c>
      <c r="B17" s="98" t="s">
        <v>137</v>
      </c>
      <c r="C17" s="97">
        <f>SUM(C18)</f>
        <v>6048.11</v>
      </c>
    </row>
    <row r="18" spans="1:3" ht="24.75" customHeight="1" x14ac:dyDescent="0.2">
      <c r="A18" s="97" t="s">
        <v>138</v>
      </c>
      <c r="B18" s="98" t="s">
        <v>139</v>
      </c>
      <c r="C18" s="97">
        <f>SUM(C19)</f>
        <v>6048.11</v>
      </c>
    </row>
    <row r="19" spans="1:3" ht="28.5" customHeight="1" x14ac:dyDescent="0.2">
      <c r="A19" s="97" t="s">
        <v>140</v>
      </c>
      <c r="B19" s="98" t="s">
        <v>141</v>
      </c>
      <c r="C19" s="97">
        <v>6048.11</v>
      </c>
    </row>
  </sheetData>
  <mergeCells count="2">
    <mergeCell ref="A3:C3"/>
    <mergeCell ref="A2:C2"/>
  </mergeCells>
  <pageMargins left="0.75" right="0.75" top="1" bottom="1" header="0.5" footer="0.5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92AAD7-A4DE-4881-8127-447C41367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1 2021</vt:lpstr>
      <vt:lpstr>Прил 3 2021</vt:lpstr>
      <vt:lpstr>прил 5 дефицит 2021</vt:lpstr>
      <vt:lpstr>'Прил 1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SARSENOVA_LK\User</dc:creator>
  <cp:lastModifiedBy>Таня</cp:lastModifiedBy>
  <cp:lastPrinted>2021-03-22T10:41:18Z</cp:lastPrinted>
  <dcterms:created xsi:type="dcterms:W3CDTF">2020-12-03T13:36:17Z</dcterms:created>
  <dcterms:modified xsi:type="dcterms:W3CDTF">2021-03-22T12:49:25Z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СП(10).xlsx</vt:lpwstr>
  </property>
  <property fmtid="{D5CDD505-2E9C-101B-9397-08002B2CF9AE}" pid="3" name="Название отчета">
    <vt:lpwstr>Расходы СП(10).xlsx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12-уф-сарсенова-лк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